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FINANCIJSKI PLANOVI\FINANCIJSKI PLAN 2025+PLAN NABAVE\"/>
    </mc:Choice>
  </mc:AlternateContent>
  <xr:revisionPtr revIDLastSave="0" documentId="13_ncr:1_{49E5D04C-639D-4C4F-A63C-93F60AE2963F}" xr6:coauthVersionLast="37" xr6:coauthVersionMax="37" xr10:uidLastSave="{00000000-0000-0000-0000-000000000000}"/>
  <bookViews>
    <workbookView xWindow="0" yWindow="0" windowWidth="28800" windowHeight="11625" tabRatio="759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12" r:id="rId6"/>
    <sheet name="POSEBNI DIO" sheetId="7" r:id="rId7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2" l="1"/>
  <c r="C18" i="12"/>
  <c r="C16" i="12"/>
  <c r="E52" i="7" l="1"/>
  <c r="F6" i="7" l="1"/>
  <c r="E41" i="7"/>
  <c r="E45" i="7"/>
  <c r="I77" i="7"/>
  <c r="H40" i="7"/>
  <c r="G40" i="7"/>
  <c r="F40" i="7"/>
  <c r="E33" i="7"/>
  <c r="E35" i="7"/>
  <c r="F113" i="7"/>
  <c r="E113" i="7"/>
  <c r="I130" i="7"/>
  <c r="I129" i="7" s="1"/>
  <c r="H130" i="7"/>
  <c r="H129" i="7" s="1"/>
  <c r="G130" i="7"/>
  <c r="G129" i="7" s="1"/>
  <c r="F130" i="7"/>
  <c r="F129" i="7" s="1"/>
  <c r="E130" i="7"/>
  <c r="E129" i="7" s="1"/>
  <c r="I95" i="7"/>
  <c r="H95" i="7"/>
  <c r="G95" i="7"/>
  <c r="F95" i="7"/>
  <c r="F94" i="7" s="1"/>
  <c r="E95" i="7"/>
  <c r="I85" i="7"/>
  <c r="H85" i="7"/>
  <c r="G85" i="7"/>
  <c r="F84" i="7"/>
  <c r="F85" i="7"/>
  <c r="E85" i="7"/>
  <c r="E84" i="7" s="1"/>
  <c r="I90" i="7"/>
  <c r="I89" i="7" s="1"/>
  <c r="H90" i="7"/>
  <c r="H89" i="7" s="1"/>
  <c r="G90" i="7"/>
  <c r="G89" i="7" s="1"/>
  <c r="F90" i="7"/>
  <c r="E90" i="7"/>
  <c r="F89" i="7"/>
  <c r="F86" i="7" s="1"/>
  <c r="E89" i="7"/>
  <c r="I87" i="7"/>
  <c r="H87" i="7"/>
  <c r="G87" i="7"/>
  <c r="F87" i="7"/>
  <c r="E87" i="7"/>
  <c r="E86" i="7"/>
  <c r="I81" i="7"/>
  <c r="G59" i="7"/>
  <c r="F59" i="7"/>
  <c r="E59" i="7"/>
  <c r="F16" i="7"/>
  <c r="I15" i="7"/>
  <c r="H15" i="7"/>
  <c r="I16" i="7"/>
  <c r="H16" i="7"/>
  <c r="G16" i="7"/>
  <c r="G15" i="7"/>
  <c r="F15" i="7"/>
  <c r="E17" i="7"/>
  <c r="E16" i="7"/>
  <c r="E15" i="7"/>
  <c r="F33" i="7"/>
  <c r="G18" i="7"/>
  <c r="I25" i="7"/>
  <c r="I20" i="7" s="1"/>
  <c r="H25" i="7"/>
  <c r="H20" i="7" s="1"/>
  <c r="G25" i="7"/>
  <c r="G20" i="7" s="1"/>
  <c r="F20" i="7"/>
  <c r="F26" i="7"/>
  <c r="F25" i="7" s="1"/>
  <c r="E20" i="7"/>
  <c r="I33" i="7"/>
  <c r="H33" i="7"/>
  <c r="G33" i="7"/>
  <c r="G86" i="7" l="1"/>
  <c r="G84" i="7" s="1"/>
  <c r="H86" i="7"/>
  <c r="H84" i="7" s="1"/>
  <c r="I86" i="7"/>
  <c r="I84" i="7" s="1"/>
  <c r="I18" i="7"/>
  <c r="I17" i="7" s="1"/>
  <c r="H18" i="7"/>
  <c r="H17" i="7" s="1"/>
  <c r="G17" i="7"/>
  <c r="F18" i="7"/>
  <c r="F17" i="7" s="1"/>
  <c r="I22" i="7"/>
  <c r="I21" i="7" s="1"/>
  <c r="H22" i="7"/>
  <c r="H21" i="7" s="1"/>
  <c r="G22" i="7"/>
  <c r="G21" i="7" s="1"/>
  <c r="F22" i="7"/>
  <c r="F21" i="7" s="1"/>
  <c r="G23" i="12" l="1"/>
  <c r="F23" i="12"/>
  <c r="E23" i="12"/>
  <c r="D23" i="12"/>
  <c r="G36" i="12"/>
  <c r="F36" i="12"/>
  <c r="E36" i="12"/>
  <c r="D36" i="12"/>
  <c r="C36" i="12"/>
  <c r="G16" i="12"/>
  <c r="F16" i="12"/>
  <c r="E16" i="12"/>
  <c r="D16" i="12"/>
  <c r="G18" i="12"/>
  <c r="F18" i="12"/>
  <c r="E18" i="12"/>
  <c r="D18" i="12"/>
  <c r="G20" i="12"/>
  <c r="F20" i="12"/>
  <c r="E20" i="12"/>
  <c r="D20" i="12"/>
  <c r="C5" i="8"/>
  <c r="D5" i="8"/>
  <c r="E5" i="8"/>
  <c r="F5" i="8"/>
  <c r="G5" i="8"/>
  <c r="D21" i="3"/>
  <c r="G37" i="8"/>
  <c r="F37" i="8"/>
  <c r="E37" i="8"/>
  <c r="D37" i="8"/>
  <c r="C37" i="8"/>
  <c r="C24" i="8" s="1"/>
  <c r="G18" i="8"/>
  <c r="F18" i="8"/>
  <c r="E18" i="8"/>
  <c r="D18" i="8"/>
  <c r="C18" i="8"/>
  <c r="G22" i="3" l="1"/>
  <c r="F22" i="3"/>
  <c r="E22" i="3"/>
  <c r="D22" i="3"/>
  <c r="C22" i="3"/>
  <c r="G28" i="3"/>
  <c r="F28" i="3"/>
  <c r="E28" i="3"/>
  <c r="D28" i="3"/>
  <c r="C28" i="3"/>
  <c r="G8" i="3"/>
  <c r="F8" i="3"/>
  <c r="F7" i="3" s="1"/>
  <c r="E8" i="3"/>
  <c r="E7" i="3" s="1"/>
  <c r="D8" i="3"/>
  <c r="C8" i="3"/>
  <c r="G14" i="3"/>
  <c r="F14" i="3"/>
  <c r="E14" i="3"/>
  <c r="D14" i="3"/>
  <c r="C14" i="3"/>
  <c r="G21" i="3" l="1"/>
  <c r="F21" i="3"/>
  <c r="E21" i="3"/>
  <c r="D7" i="3"/>
  <c r="C21" i="3"/>
  <c r="C7" i="3"/>
  <c r="G7" i="3"/>
  <c r="G5" i="12" l="1"/>
  <c r="G34" i="12"/>
  <c r="F34" i="12"/>
  <c r="E34" i="12"/>
  <c r="D34" i="12"/>
  <c r="C34" i="12"/>
  <c r="G31" i="12"/>
  <c r="F31" i="12"/>
  <c r="E31" i="12"/>
  <c r="D31" i="12"/>
  <c r="C31" i="12"/>
  <c r="G28" i="12"/>
  <c r="F28" i="12"/>
  <c r="E28" i="12"/>
  <c r="D28" i="12"/>
  <c r="C28" i="12"/>
  <c r="G26" i="12"/>
  <c r="F26" i="12"/>
  <c r="E26" i="12"/>
  <c r="D26" i="12"/>
  <c r="C26" i="12"/>
  <c r="G24" i="12"/>
  <c r="F24" i="12"/>
  <c r="E24" i="12"/>
  <c r="D24" i="12"/>
  <c r="C24" i="12"/>
  <c r="C20" i="12"/>
  <c r="C23" i="12" l="1"/>
  <c r="G13" i="12"/>
  <c r="F13" i="12"/>
  <c r="E13" i="12"/>
  <c r="D13" i="12"/>
  <c r="C13" i="12"/>
  <c r="G10" i="12"/>
  <c r="F10" i="12"/>
  <c r="E10" i="12"/>
  <c r="D10" i="12"/>
  <c r="C10" i="12"/>
  <c r="G8" i="12"/>
  <c r="F8" i="12"/>
  <c r="E8" i="12"/>
  <c r="D8" i="12"/>
  <c r="C8" i="12"/>
  <c r="G6" i="12"/>
  <c r="F6" i="12"/>
  <c r="E6" i="12"/>
  <c r="D6" i="12"/>
  <c r="C6" i="12"/>
  <c r="G9" i="5"/>
  <c r="F9" i="5"/>
  <c r="E9" i="5"/>
  <c r="D9" i="5"/>
  <c r="C9" i="5"/>
  <c r="G6" i="5"/>
  <c r="F6" i="5"/>
  <c r="E6" i="5"/>
  <c r="D6" i="5"/>
  <c r="C6" i="5"/>
  <c r="G11" i="5"/>
  <c r="G5" i="5" s="1"/>
  <c r="F11" i="5"/>
  <c r="F5" i="5" s="1"/>
  <c r="E11" i="5"/>
  <c r="E5" i="5" s="1"/>
  <c r="D11" i="5"/>
  <c r="D5" i="5" s="1"/>
  <c r="C11" i="5"/>
  <c r="C5" i="5" s="1"/>
  <c r="G6" i="8"/>
  <c r="F6" i="8"/>
  <c r="E6" i="8"/>
  <c r="D6" i="8"/>
  <c r="C6" i="8"/>
  <c r="G8" i="8"/>
  <c r="F8" i="8"/>
  <c r="E8" i="8"/>
  <c r="D8" i="8"/>
  <c r="C8" i="8"/>
  <c r="G35" i="8"/>
  <c r="F35" i="8"/>
  <c r="E35" i="8"/>
  <c r="D35" i="8"/>
  <c r="C35" i="8"/>
  <c r="G32" i="8"/>
  <c r="F32" i="8"/>
  <c r="E32" i="8"/>
  <c r="D32" i="8"/>
  <c r="C32" i="8"/>
  <c r="G29" i="8"/>
  <c r="F29" i="8"/>
  <c r="E29" i="8"/>
  <c r="D29" i="8"/>
  <c r="C29" i="8"/>
  <c r="G27" i="8"/>
  <c r="F27" i="8"/>
  <c r="E27" i="8"/>
  <c r="D27" i="8"/>
  <c r="C27" i="8"/>
  <c r="G25" i="8"/>
  <c r="F25" i="8"/>
  <c r="E25" i="8"/>
  <c r="D25" i="8"/>
  <c r="C25" i="8"/>
  <c r="G16" i="8"/>
  <c r="F16" i="8"/>
  <c r="E16" i="8"/>
  <c r="D16" i="8"/>
  <c r="C16" i="8"/>
  <c r="G13" i="8"/>
  <c r="F13" i="8"/>
  <c r="E13" i="8"/>
  <c r="D13" i="8"/>
  <c r="C13" i="8"/>
  <c r="G10" i="8"/>
  <c r="F10" i="8"/>
  <c r="E10" i="8"/>
  <c r="D10" i="8"/>
  <c r="C10" i="8"/>
  <c r="F5" i="12" l="1"/>
  <c r="G24" i="8"/>
  <c r="F24" i="8"/>
  <c r="E24" i="8"/>
  <c r="D24" i="8"/>
  <c r="D5" i="12"/>
  <c r="E5" i="12"/>
  <c r="I127" i="7" l="1"/>
  <c r="I126" i="7" s="1"/>
  <c r="H127" i="7"/>
  <c r="H126" i="7" s="1"/>
  <c r="G127" i="7"/>
  <c r="G126" i="7" s="1"/>
  <c r="F127" i="7"/>
  <c r="F126" i="7" s="1"/>
  <c r="E127" i="7"/>
  <c r="E126" i="7" s="1"/>
  <c r="I124" i="7"/>
  <c r="I123" i="7" s="1"/>
  <c r="H124" i="7"/>
  <c r="H123" i="7" s="1"/>
  <c r="G124" i="7"/>
  <c r="G123" i="7" s="1"/>
  <c r="F124" i="7"/>
  <c r="F123" i="7" s="1"/>
  <c r="E124" i="7"/>
  <c r="E123" i="7" s="1"/>
  <c r="I121" i="7"/>
  <c r="I120" i="7" s="1"/>
  <c r="H121" i="7"/>
  <c r="H120" i="7" s="1"/>
  <c r="G121" i="7"/>
  <c r="G120" i="7" s="1"/>
  <c r="F121" i="7"/>
  <c r="F120" i="7" s="1"/>
  <c r="E121" i="7"/>
  <c r="E120" i="7"/>
  <c r="I118" i="7"/>
  <c r="I117" i="7" s="1"/>
  <c r="H118" i="7"/>
  <c r="H117" i="7" s="1"/>
  <c r="G118" i="7"/>
  <c r="G117" i="7" s="1"/>
  <c r="F118" i="7"/>
  <c r="F117" i="7" s="1"/>
  <c r="E118" i="7"/>
  <c r="E117" i="7" s="1"/>
  <c r="I115" i="7"/>
  <c r="I114" i="7" s="1"/>
  <c r="H115" i="7"/>
  <c r="H114" i="7" s="1"/>
  <c r="G115" i="7"/>
  <c r="G114" i="7" s="1"/>
  <c r="F115" i="7"/>
  <c r="F114" i="7" s="1"/>
  <c r="E115" i="7"/>
  <c r="E114" i="7" s="1"/>
  <c r="I111" i="7"/>
  <c r="I110" i="7" s="1"/>
  <c r="H111" i="7"/>
  <c r="G111" i="7"/>
  <c r="G110" i="7" s="1"/>
  <c r="F111" i="7"/>
  <c r="F110" i="7" s="1"/>
  <c r="E111" i="7"/>
  <c r="E110" i="7" s="1"/>
  <c r="H110" i="7"/>
  <c r="I107" i="7"/>
  <c r="I106" i="7" s="1"/>
  <c r="H107" i="7"/>
  <c r="H106" i="7" s="1"/>
  <c r="G107" i="7"/>
  <c r="G106" i="7" s="1"/>
  <c r="F107" i="7"/>
  <c r="E107" i="7"/>
  <c r="E106" i="7" s="1"/>
  <c r="F106" i="7"/>
  <c r="I103" i="7"/>
  <c r="I102" i="7" s="1"/>
  <c r="H103" i="7"/>
  <c r="H102" i="7" s="1"/>
  <c r="G103" i="7"/>
  <c r="G102" i="7" s="1"/>
  <c r="F103" i="7"/>
  <c r="F102" i="7" s="1"/>
  <c r="E103" i="7"/>
  <c r="E102" i="7" s="1"/>
  <c r="I100" i="7"/>
  <c r="I99" i="7" s="1"/>
  <c r="H100" i="7"/>
  <c r="H99" i="7" s="1"/>
  <c r="G100" i="7"/>
  <c r="G99" i="7" s="1"/>
  <c r="F100" i="7"/>
  <c r="F99" i="7" s="1"/>
  <c r="E100" i="7"/>
  <c r="E99" i="7" s="1"/>
  <c r="I94" i="7"/>
  <c r="H94" i="7"/>
  <c r="G94" i="7"/>
  <c r="E94" i="7"/>
  <c r="E6" i="7"/>
  <c r="E5" i="7" s="1"/>
  <c r="I55" i="7"/>
  <c r="I54" i="7" s="1"/>
  <c r="H55" i="7"/>
  <c r="H54" i="7" s="1"/>
  <c r="G55" i="7"/>
  <c r="G54" i="7" s="1"/>
  <c r="F55" i="7"/>
  <c r="F54" i="7" s="1"/>
  <c r="E55" i="7"/>
  <c r="E54" i="7" s="1"/>
  <c r="I51" i="7"/>
  <c r="H51" i="7"/>
  <c r="G51" i="7"/>
  <c r="F51" i="7"/>
  <c r="E51" i="7"/>
  <c r="I82" i="7"/>
  <c r="I80" i="7" s="1"/>
  <c r="H82" i="7"/>
  <c r="G82" i="7"/>
  <c r="F82" i="7"/>
  <c r="E82" i="7"/>
  <c r="E81" i="7" s="1"/>
  <c r="E80" i="7" s="1"/>
  <c r="I78" i="7"/>
  <c r="H78" i="7"/>
  <c r="H77" i="7" s="1"/>
  <c r="G78" i="7"/>
  <c r="G77" i="7" s="1"/>
  <c r="F78" i="7"/>
  <c r="E78" i="7"/>
  <c r="E77" i="7" s="1"/>
  <c r="I74" i="7"/>
  <c r="H74" i="7"/>
  <c r="G74" i="7"/>
  <c r="F74" i="7"/>
  <c r="I72" i="7"/>
  <c r="H72" i="7"/>
  <c r="G72" i="7"/>
  <c r="F72" i="7"/>
  <c r="E72" i="7"/>
  <c r="E74" i="7"/>
  <c r="I67" i="7"/>
  <c r="I66" i="7" s="1"/>
  <c r="H67" i="7"/>
  <c r="H66" i="7" s="1"/>
  <c r="G67" i="7"/>
  <c r="G66" i="7" s="1"/>
  <c r="F67" i="7"/>
  <c r="F66" i="7" s="1"/>
  <c r="E67" i="7"/>
  <c r="E66" i="7" s="1"/>
  <c r="I63" i="7"/>
  <c r="H63" i="7"/>
  <c r="G63" i="7"/>
  <c r="F63" i="7"/>
  <c r="E63" i="7"/>
  <c r="E62" i="7" s="1"/>
  <c r="I45" i="7"/>
  <c r="I41" i="7" s="1"/>
  <c r="H45" i="7"/>
  <c r="H41" i="7" s="1"/>
  <c r="G45" i="7"/>
  <c r="G41" i="7" s="1"/>
  <c r="F45" i="7"/>
  <c r="F41" i="7" s="1"/>
  <c r="I49" i="7"/>
  <c r="H49" i="7"/>
  <c r="G49" i="7"/>
  <c r="F49" i="7"/>
  <c r="I47" i="7"/>
  <c r="H47" i="7"/>
  <c r="G47" i="7"/>
  <c r="F47" i="7"/>
  <c r="I43" i="7"/>
  <c r="I44" i="7" s="1"/>
  <c r="H43" i="7"/>
  <c r="H44" i="7" s="1"/>
  <c r="G43" i="7"/>
  <c r="G44" i="7" s="1"/>
  <c r="F43" i="7"/>
  <c r="F44" i="7" s="1"/>
  <c r="I29" i="7"/>
  <c r="H29" i="7"/>
  <c r="G29" i="7"/>
  <c r="F29" i="7"/>
  <c r="E29" i="7"/>
  <c r="E32" i="7"/>
  <c r="E31" i="7"/>
  <c r="G6" i="7"/>
  <c r="G5" i="7" s="1"/>
  <c r="I6" i="7"/>
  <c r="I5" i="7" s="1"/>
  <c r="H6" i="7"/>
  <c r="H5" i="7" s="1"/>
  <c r="F5" i="7"/>
  <c r="H113" i="7" l="1"/>
  <c r="I93" i="7"/>
  <c r="G113" i="7"/>
  <c r="G93" i="7"/>
  <c r="I113" i="7"/>
  <c r="F77" i="7"/>
  <c r="F76" i="7" s="1"/>
  <c r="H81" i="7"/>
  <c r="H80" i="7" s="1"/>
  <c r="H71" i="7"/>
  <c r="H70" i="7" s="1"/>
  <c r="E93" i="7"/>
  <c r="F81" i="7"/>
  <c r="F80" i="7" s="1"/>
  <c r="F93" i="7"/>
  <c r="E57" i="7"/>
  <c r="G81" i="7"/>
  <c r="G80" i="7" s="1"/>
  <c r="H93" i="7"/>
  <c r="H76" i="7"/>
  <c r="E50" i="7"/>
  <c r="E40" i="7" s="1"/>
  <c r="F50" i="7"/>
  <c r="G50" i="7"/>
  <c r="H50" i="7"/>
  <c r="I50" i="7"/>
  <c r="E76" i="7"/>
  <c r="G76" i="7"/>
  <c r="I76" i="7"/>
  <c r="I40" i="7" s="1"/>
  <c r="F71" i="7"/>
  <c r="F70" i="7" s="1"/>
  <c r="I71" i="7"/>
  <c r="I70" i="7" s="1"/>
  <c r="E71" i="7"/>
  <c r="E70" i="7" s="1"/>
  <c r="G71" i="7"/>
  <c r="G70" i="7" s="1"/>
  <c r="G92" i="7" l="1"/>
  <c r="E92" i="7"/>
  <c r="I92" i="7"/>
  <c r="H92" i="7"/>
  <c r="F92" i="7"/>
  <c r="G38" i="10" l="1"/>
  <c r="G41" i="10" s="1"/>
  <c r="H38" i="10" s="1"/>
  <c r="H41" i="10" s="1"/>
  <c r="I38" i="10" s="1"/>
  <c r="I41" i="10" s="1"/>
  <c r="J38" i="10" s="1"/>
  <c r="J41" i="10" s="1"/>
  <c r="J23" i="10"/>
  <c r="I23" i="10"/>
  <c r="H23" i="10"/>
  <c r="G23" i="10"/>
  <c r="F23" i="10"/>
  <c r="J12" i="10"/>
  <c r="I12" i="10"/>
  <c r="H12" i="10"/>
  <c r="G12" i="10"/>
  <c r="F12" i="10"/>
  <c r="J9" i="10"/>
  <c r="I9" i="10"/>
  <c r="H9" i="10"/>
  <c r="G9" i="10"/>
  <c r="F9" i="10"/>
  <c r="H15" i="10" l="1"/>
  <c r="H24" i="10" s="1"/>
  <c r="H31" i="10" s="1"/>
  <c r="H32" i="10" s="1"/>
  <c r="I15" i="10"/>
  <c r="I24" i="10" s="1"/>
  <c r="I31" i="10" s="1"/>
  <c r="I32" i="10" s="1"/>
  <c r="G15" i="10"/>
  <c r="G24" i="10" s="1"/>
  <c r="G31" i="10" s="1"/>
  <c r="G32" i="10" s="1"/>
  <c r="F15" i="10"/>
  <c r="F24" i="10" s="1"/>
  <c r="F31" i="10" s="1"/>
  <c r="F32" i="10" s="1"/>
  <c r="J15" i="10"/>
  <c r="J24" i="10" s="1"/>
  <c r="J31" i="10" s="1"/>
  <c r="J32" i="10" s="1"/>
  <c r="G62" i="7"/>
  <c r="G57" i="7" s="1"/>
  <c r="H62" i="7"/>
  <c r="H57" i="7" s="1"/>
  <c r="I62" i="7"/>
  <c r="I57" i="7" s="1"/>
  <c r="F62" i="7"/>
  <c r="F57" i="7" s="1"/>
  <c r="H59" i="7"/>
  <c r="I59" i="7"/>
</calcChain>
</file>

<file path=xl/sharedStrings.xml><?xml version="1.0" encoding="utf-8"?>
<sst xmlns="http://schemas.openxmlformats.org/spreadsheetml/2006/main" count="470" uniqueCount="160">
  <si>
    <t>PRIHODI UKUPNO</t>
  </si>
  <si>
    <t>RASHODI UKUPNO</t>
  </si>
  <si>
    <t>NETO FINANCIRANJE</t>
  </si>
  <si>
    <t xml:space="preserve">A. RAČUN PRIHODA I RASHODA 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</si>
  <si>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</si>
  <si>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</si>
  <si>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</si>
  <si>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</si>
  <si>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</si>
  <si>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</si>
  <si>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</si>
  <si>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</si>
  <si>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</si>
  <si>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</si>
  <si>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</si>
  <si>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</si>
  <si>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</si>
  <si>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</si>
  <si>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</si>
  <si>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</si>
  <si>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</si>
  <si>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</si>
  <si>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…</t>
  </si>
  <si>
    <t>Prihodi iz nadležnog proračuna i od HZZO-a temeljem ugovornih obveza</t>
  </si>
  <si>
    <t>Naziv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</si>
  <si>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</si>
  <si>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</si>
  <si>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</si>
  <si>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</si>
  <si>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</si>
  <si>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</si>
  <si>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</si>
  <si>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</si>
  <si>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</si>
  <si>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</si>
  <si>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</si>
  <si>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</si>
  <si>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</si>
  <si>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</si>
  <si>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</si>
  <si>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</si>
  <si>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Izvršenje 2023.</t>
  </si>
  <si>
    <t xml:space="preserve">B. RAČUN FINANCIRANJA </t>
  </si>
  <si>
    <t>Tekući plan 2024.</t>
  </si>
  <si>
    <t>Plan 2025.</t>
  </si>
  <si>
    <t>Projekcija 
 2026.</t>
  </si>
  <si>
    <t>Projekcija 
2027.</t>
  </si>
  <si>
    <t>Projekcija
 2026.</t>
  </si>
  <si>
    <t>Razred/ skupina</t>
  </si>
  <si>
    <t>UKUPNO RASHODI</t>
  </si>
  <si>
    <t>UKUPNO PRIHODI</t>
  </si>
  <si>
    <t>Projekcija 
 2027.</t>
  </si>
  <si>
    <t>UKUPNO PRIMICI</t>
  </si>
  <si>
    <t>UKUPNO IZDACI</t>
  </si>
  <si>
    <t>Plan  2025.</t>
  </si>
  <si>
    <t>Brojčana oznaka i naziv</t>
  </si>
  <si>
    <t>A1. PRIHODI I RASHODI PREMA EKONOMSKOJ KLASIFIKACIJI</t>
  </si>
  <si>
    <t>A2. PRIHODI I RASHODI PREMA IZVORIMA FINANCIRANJA</t>
  </si>
  <si>
    <t>Opći prihodi i primici</t>
  </si>
  <si>
    <t>Prihodi za posebne namjene</t>
  </si>
  <si>
    <t>Ostali prihodi za posebne namjene</t>
  </si>
  <si>
    <t>Pomoći</t>
  </si>
  <si>
    <t>Pomoći iz drugih proračuna</t>
  </si>
  <si>
    <t>Vlastiti prihodi</t>
  </si>
  <si>
    <t>Razred i naziv</t>
  </si>
  <si>
    <t>A3. RASHODI PREMA FUNKCIJSKOJ KLASIFIKACIJI</t>
  </si>
  <si>
    <t>Opće javne usluge</t>
  </si>
  <si>
    <t xml:space="preserve"> Izvršna i zakonodavna tijela, financijski i fiskalni poslovi</t>
  </si>
  <si>
    <t>Opće usluge</t>
  </si>
  <si>
    <t>Ekonomski poslovi</t>
  </si>
  <si>
    <t>Opći ekonomski, trgovački i poslovi vezani uz rad</t>
  </si>
  <si>
    <t>B1. RAČUN FINANCIRANJA PREMA EKONOMSKOJ KLASIFIKACIJI</t>
  </si>
  <si>
    <t>B2. RAČUN FINANCIRANJA PREMA IZVORIMA FINANCIRANJA</t>
  </si>
  <si>
    <t>Namjenski primici od financijske imovine i zaduživanja</t>
  </si>
  <si>
    <t>Prihodi od imovine</t>
  </si>
  <si>
    <t>Prihodi od upravnih i admin.pristojba te pružanih usluga i prihodi od donacija te povrat po pprotes.jamstvima</t>
  </si>
  <si>
    <t>Prihodi od prodaje proizvoda i robe te pružanih usluga….</t>
  </si>
  <si>
    <t>Financijski rashodi</t>
  </si>
  <si>
    <t>Naknade građanima i kućanst.</t>
  </si>
  <si>
    <t>Ostali rashodi</t>
  </si>
  <si>
    <t>Rashodi za nabavu proizvedene dugotrajne imovine</t>
  </si>
  <si>
    <t>Rashodi za dodatna ulaganja na nefinancijsku imovinu</t>
  </si>
  <si>
    <t>Decentralizirana sredstva</t>
  </si>
  <si>
    <t>Donacije</t>
  </si>
  <si>
    <t>Obrazovanje</t>
  </si>
  <si>
    <t>Pomoći EU</t>
  </si>
  <si>
    <t>Izvor: 11</t>
  </si>
  <si>
    <t>Izvor: 31</t>
  </si>
  <si>
    <t xml:space="preserve">Izvor: 43 </t>
  </si>
  <si>
    <t xml:space="preserve">Izvor: 44 </t>
  </si>
  <si>
    <t>Izvor: 51</t>
  </si>
  <si>
    <t>Ostale pomoći EU</t>
  </si>
  <si>
    <t>Izvor: 52</t>
  </si>
  <si>
    <t xml:space="preserve">Ostale pomoći </t>
  </si>
  <si>
    <t>Izvor: 61</t>
  </si>
  <si>
    <t xml:space="preserve">     PROGRAM 1140</t>
  </si>
  <si>
    <t>PROGRAMI EUROPSKIH POSLOVA</t>
  </si>
  <si>
    <t>RAZDJEL 015</t>
  </si>
  <si>
    <t>GLAVA 01502</t>
  </si>
  <si>
    <t>UPRAVNI ODJEL ZA PROSVJETU, KULTUTU I SPORT</t>
  </si>
  <si>
    <t>OSNOVNO ŠKOLSKO OBRAZOVANJE</t>
  </si>
  <si>
    <t xml:space="preserve">       Aktivnost T114030</t>
  </si>
  <si>
    <t>Osiguranje prehrane učenika</t>
  </si>
  <si>
    <t xml:space="preserve">           Razred (rashod/izdatak) 3</t>
  </si>
  <si>
    <t xml:space="preserve">         Skupina (rashod/izdatak) 32</t>
  </si>
  <si>
    <t xml:space="preserve">     PROGRAM 1210</t>
  </si>
  <si>
    <t>JAVNE POTREBE U OBRAZOVANJU IZNAD ZAKONSKOG STANDARDA</t>
  </si>
  <si>
    <t xml:space="preserve">       Aktivnost A121016</t>
  </si>
  <si>
    <t>Programi u školstvu iznad zakonskog standarda</t>
  </si>
  <si>
    <t xml:space="preserve">         Skupina (rashod/izdatak) 37</t>
  </si>
  <si>
    <t>Naknade građanima i kućanstvima na temelju osiguranja i druge naknade</t>
  </si>
  <si>
    <t xml:space="preserve">           Razred (rashod/izdatak) 4</t>
  </si>
  <si>
    <t xml:space="preserve">         Skupina (rashod/izdatak) 42</t>
  </si>
  <si>
    <t xml:space="preserve">       Aktivnost A121020</t>
  </si>
  <si>
    <t>Cjelodnevni boravak učenika</t>
  </si>
  <si>
    <t xml:space="preserve">         Skupina (rashod/izdatak) 31</t>
  </si>
  <si>
    <t>Ostale pomoći</t>
  </si>
  <si>
    <t xml:space="preserve">       Aktivnost A121023</t>
  </si>
  <si>
    <t>Građanski odgoj</t>
  </si>
  <si>
    <t xml:space="preserve">       Aktivnost A121025</t>
  </si>
  <si>
    <t>Opskrba školskih ustanova besplatnim higijenskim potrepštinama</t>
  </si>
  <si>
    <t xml:space="preserve">         Skupina (rashod/izdatak) 38</t>
  </si>
  <si>
    <t xml:space="preserve">       Aktivnost T121001</t>
  </si>
  <si>
    <t>Školski medni dan</t>
  </si>
  <si>
    <t xml:space="preserve">         Skupina (rashod/izdatak) 45</t>
  </si>
  <si>
    <t>Rashodi za dodatna ulaganja na nefinancijskoj imovini</t>
  </si>
  <si>
    <t xml:space="preserve">     PROGRAM 1230</t>
  </si>
  <si>
    <t>ZAKONSKI STANDARD JAVNIH USTANOVA OŠ</t>
  </si>
  <si>
    <t xml:space="preserve">       Aktivnost A121019</t>
  </si>
  <si>
    <t>Prehrana učenika</t>
  </si>
  <si>
    <t xml:space="preserve">       Aktivnost A123001 </t>
  </si>
  <si>
    <t>Odgojnoobrazovno, administrativno i tehničko osoblje</t>
  </si>
  <si>
    <t xml:space="preserve">         Skupina (rashod/izdatak) 34</t>
  </si>
  <si>
    <t xml:space="preserve">       Aktivnost K123001 </t>
  </si>
  <si>
    <t>Izgradnja i održavanje školskih objekata</t>
  </si>
  <si>
    <t>Predškolsko i osnovno obrazovanje</t>
  </si>
  <si>
    <t>Obrazovanje koje se ne može definirati po stupnju</t>
  </si>
  <si>
    <t>Dodatne usluge u obrazovanju</t>
  </si>
  <si>
    <t>Usluge u obrazovanju koje nisu drugdje svrstane</t>
  </si>
  <si>
    <t>Temeljem odredbi članka 38.  Zakona o proračunu (NN br. 144/21) , te članka 68. Statuta, Školski odbor OŠ ANTUNA I IVANA KUKULJEVIĆA, VARAŽDINSKE TOPLICE, dana 15. listopada 2024. godine donosi:                                                                                                                                                                                                                                                                        
                                                                                                                                                                                                                                                                                                                            PRIJEDLOG FINANCIJSKOG PLANA OŠ ANTUNA I IVANA KUKULJEVIĆA 
ZA 2025. I PROJEKCIJA ZA 2026. I 2027. GODINU</t>
  </si>
  <si>
    <t xml:space="preserve">Predsjednica Školskog odbora: </t>
  </si>
  <si>
    <t>Ivančica Svetec</t>
  </si>
  <si>
    <t>KLASA: 400-02/24-01/1</t>
  </si>
  <si>
    <t>URBROJ: 2186-139-01-24-1</t>
  </si>
  <si>
    <t>Varaždinske Toplice, 15.10. 2024.</t>
  </si>
  <si>
    <t>Prihodi od nef.imovine</t>
  </si>
  <si>
    <t>Izvor: 71</t>
  </si>
  <si>
    <t xml:space="preserve">       Aktivnost T114036</t>
  </si>
  <si>
    <t>Školska shema</t>
  </si>
  <si>
    <t xml:space="preserve">       Aktivnost T114017</t>
  </si>
  <si>
    <t>Asistenti u nastavi</t>
  </si>
  <si>
    <t xml:space="preserve">       Aktivnost T114010</t>
  </si>
  <si>
    <t>Međunarodni projekti iz EU fondova</t>
  </si>
  <si>
    <t xml:space="preserve">Izvor: 11 </t>
  </si>
  <si>
    <t xml:space="preserve">Izvor 51 </t>
  </si>
  <si>
    <t xml:space="preserve">Izvor 52 </t>
  </si>
  <si>
    <t xml:space="preserve">     PROGRAM 1220</t>
  </si>
  <si>
    <t>ŽUPANIJSKA DODATNA KAPITALNA ULAGANJA U OBRAZOVANJU</t>
  </si>
  <si>
    <t xml:space="preserve">       Aktivnost K122001</t>
  </si>
  <si>
    <t>Izgradnja i ulaganja u objekte srednjih i osnovnih škola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</si>
</sst>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0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/>
    <xf numFmtId="0" fontId="9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quotePrefix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21" fillId="0" borderId="0" xfId="0" applyFont="1"/>
    <xf numFmtId="0" fontId="8" fillId="2" borderId="3" xfId="0" quotePrefix="1" applyFont="1" applyFill="1" applyBorder="1" applyAlignment="1">
      <alignment horizontal="right" vertical="center"/>
    </xf>
    <xf numFmtId="0" fontId="8" fillId="2" borderId="3" xfId="0" quotePrefix="1" applyFont="1" applyFill="1" applyBorder="1" applyAlignment="1">
      <alignment horizontal="right" vertical="center" wrapText="1"/>
    </xf>
    <xf numFmtId="0" fontId="23" fillId="0" borderId="0" xfId="0" applyFont="1"/>
    <xf numFmtId="0" fontId="24" fillId="2" borderId="3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left" vertical="center" wrapText="1"/>
    </xf>
    <xf numFmtId="165" fontId="8" fillId="2" borderId="3" xfId="0" quotePrefix="1" applyNumberFormat="1" applyFont="1" applyFill="1" applyBorder="1" applyAlignment="1">
      <alignment horizontal="left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5" fillId="2" borderId="3" xfId="0" quotePrefix="1" applyFont="1" applyFill="1" applyBorder="1" applyAlignment="1">
      <alignment horizontal="left" vertical="center"/>
    </xf>
    <xf numFmtId="0" fontId="25" fillId="2" borderId="3" xfId="0" quotePrefix="1" applyFont="1" applyFill="1" applyBorder="1" applyAlignment="1">
      <alignment horizontal="left" vertical="center" wrapText="1"/>
    </xf>
    <xf numFmtId="0" fontId="25" fillId="2" borderId="3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4" fontId="1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3" fillId="2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 wrapText="1"/>
    </xf>
    <xf numFmtId="4" fontId="3" fillId="2" borderId="4" xfId="0" applyNumberFormat="1" applyFont="1" applyFill="1" applyBorder="1" applyAlignment="1">
      <alignment horizontal="right" wrapText="1"/>
    </xf>
    <xf numFmtId="4" fontId="16" fillId="2" borderId="4" xfId="0" applyNumberFormat="1" applyFont="1" applyFill="1" applyBorder="1" applyAlignment="1">
      <alignment horizontal="right"/>
    </xf>
    <xf numFmtId="0" fontId="6" fillId="3" borderId="4" xfId="0" applyFont="1" applyFill="1" applyBorder="1" applyAlignment="1">
      <alignment horizontal="left" vertical="center" wrapText="1"/>
    </xf>
    <xf numFmtId="4" fontId="6" fillId="3" borderId="4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0" fontId="6" fillId="5" borderId="4" xfId="0" applyFont="1" applyFill="1" applyBorder="1" applyAlignment="1">
      <alignment horizontal="left" vertical="center" wrapText="1"/>
    </xf>
    <xf numFmtId="4" fontId="6" fillId="5" borderId="3" xfId="0" applyNumberFormat="1" applyFont="1" applyFill="1" applyBorder="1" applyAlignment="1">
      <alignment horizontal="right"/>
    </xf>
    <xf numFmtId="0" fontId="6" fillId="6" borderId="4" xfId="0" applyFont="1" applyFill="1" applyBorder="1" applyAlignment="1">
      <alignment horizontal="left" vertical="center" wrapText="1"/>
    </xf>
    <xf numFmtId="4" fontId="6" fillId="6" borderId="3" xfId="0" applyNumberFormat="1" applyFont="1" applyFill="1" applyBorder="1" applyAlignment="1">
      <alignment horizontal="right"/>
    </xf>
    <xf numFmtId="4" fontId="6" fillId="6" borderId="4" xfId="0" applyNumberFormat="1" applyFont="1" applyFill="1" applyBorder="1" applyAlignment="1">
      <alignment horizontal="right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7" fillId="0" borderId="0" xfId="0" applyFont="1" applyAlignment="1">
      <alignment vertical="center"/>
    </xf>
    <xf numFmtId="0" fontId="1" fillId="0" borderId="0" xfId="0" applyFont="1"/>
    <xf numFmtId="4" fontId="6" fillId="0" borderId="4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 wrapText="1"/>
    </xf>
    <xf numFmtId="4" fontId="3" fillId="2" borderId="3" xfId="0" applyNumberFormat="1" applyFont="1" applyFill="1" applyBorder="1" applyAlignment="1"/>
    <xf numFmtId="4" fontId="3" fillId="2" borderId="4" xfId="0" applyNumberFormat="1" applyFont="1" applyFill="1" applyBorder="1" applyAlignment="1"/>
    <xf numFmtId="4" fontId="3" fillId="2" borderId="3" xfId="0" applyNumberFormat="1" applyFont="1" applyFill="1" applyBorder="1" applyAlignment="1">
      <alignment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2" borderId="4" xfId="0" applyNumberFormat="1" applyFont="1" applyFill="1" applyBorder="1" applyAlignment="1"/>
    <xf numFmtId="4" fontId="3" fillId="2" borderId="4" xfId="0" applyNumberFormat="1" applyFont="1" applyFill="1" applyBorder="1" applyAlignment="1">
      <alignment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0" fillId="0" borderId="0" xfId="0" applyFont="1"/>
    <xf numFmtId="4" fontId="7" fillId="2" borderId="4" xfId="0" applyNumberFormat="1" applyFont="1" applyFill="1" applyBorder="1" applyAlignment="1">
      <alignment horizontal="right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24" fillId="0" borderId="1" xfId="0" quotePrefix="1" applyFont="1" applyBorder="1" applyAlignment="1">
      <alignment horizontal="center" wrapText="1"/>
    </xf>
    <xf numFmtId="0" fontId="24" fillId="0" borderId="2" xfId="0" quotePrefix="1" applyFont="1" applyBorder="1" applyAlignment="1">
      <alignment horizontal="center" wrapText="1"/>
    </xf>
    <xf numFmtId="0" fontId="24" fillId="0" borderId="4" xfId="0" quotePrefix="1" applyFont="1" applyBorder="1" applyAlignment="1">
      <alignment horizont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left" vertical="center" wrapText="1"/>
    </xf>
    <xf numFmtId="49" fontId="6" fillId="5" borderId="2" xfId="0" applyNumberFormat="1" applyFont="1" applyFill="1" applyBorder="1" applyAlignment="1">
      <alignment horizontal="left" vertical="center" wrapText="1"/>
    </xf>
    <xf numFmtId="49" fontId="6" fillId="5" borderId="4" xfId="0" applyNumberFormat="1" applyFont="1" applyFill="1" applyBorder="1" applyAlignment="1">
      <alignment horizontal="left" vertical="center" wrapText="1"/>
    </xf>
    <xf numFmtId="49" fontId="6" fillId="6" borderId="1" xfId="0" applyNumberFormat="1" applyFont="1" applyFill="1" applyBorder="1" applyAlignment="1">
      <alignment horizontal="left" vertical="center" wrapText="1"/>
    </xf>
    <xf numFmtId="49" fontId="6" fillId="6" borderId="2" xfId="0" applyNumberFormat="1" applyFont="1" applyFill="1" applyBorder="1" applyAlignment="1">
      <alignment horizontal="left" vertical="center" wrapText="1"/>
    </xf>
    <xf numFmtId="49" fontId="6" fillId="6" borderId="4" xfId="0" applyNumberFormat="1" applyFont="1" applyFill="1" applyBorder="1" applyAlignment="1">
      <alignment horizontal="left" vertical="center" wrapText="1"/>
    </xf>
    <xf numFmtId="0" fontId="28" fillId="2" borderId="5" xfId="0" applyFont="1" applyFill="1" applyBorder="1" applyAlignment="1">
      <alignment horizontal="left"/>
    </xf>
    <xf numFmtId="0" fontId="28" fillId="2" borderId="6" xfId="0" applyFont="1" applyFill="1" applyBorder="1" applyAlignment="1">
      <alignment horizontal="left"/>
    </xf>
    <xf numFmtId="0" fontId="28" fillId="2" borderId="2" xfId="0" applyFont="1" applyFill="1" applyBorder="1" applyAlignment="1">
      <alignment horizontal="left"/>
    </xf>
    <xf numFmtId="0" fontId="28" fillId="2" borderId="4" xfId="0" applyFont="1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zoomScaleNormal="100" workbookViewId="0">
      <selection activeCell="G48" sqref="G48"/>
    </sheetView>
  </sheetViews>
  <sheetFormatPr defaultRowHeight="15" x14ac:dyDescent="0.25"/>
  <cols>
    <col min="5" max="10" width="25.28515625" customWidth="1"/>
  </cols>
  <sheetData>
    <row r="1" spans="1:10" ht="74.25" customHeight="1" x14ac:dyDescent="0.25">
      <c r="A1" s="115" t="s">
        <v>139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115" t="s">
        <v>12</v>
      </c>
      <c r="B3" s="115"/>
      <c r="C3" s="115"/>
      <c r="D3" s="115"/>
      <c r="E3" s="115"/>
      <c r="F3" s="115"/>
      <c r="G3" s="115"/>
      <c r="H3" s="115"/>
      <c r="I3" s="134"/>
      <c r="J3" s="134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 x14ac:dyDescent="0.25">
      <c r="A5" s="115" t="s">
        <v>18</v>
      </c>
      <c r="B5" s="116"/>
      <c r="C5" s="116"/>
      <c r="D5" s="116"/>
      <c r="E5" s="116"/>
      <c r="F5" s="116"/>
      <c r="G5" s="116"/>
      <c r="H5" s="116"/>
      <c r="I5" s="116"/>
      <c r="J5" s="116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29" t="s">
        <v>25</v>
      </c>
    </row>
    <row r="7" spans="1:10" ht="25.5" x14ac:dyDescent="0.25">
      <c r="A7" s="126" t="s">
        <v>64</v>
      </c>
      <c r="B7" s="127"/>
      <c r="C7" s="127"/>
      <c r="D7" s="127"/>
      <c r="E7" s="128"/>
      <c r="F7" s="3" t="s">
        <v>41</v>
      </c>
      <c r="G7" s="3" t="s">
        <v>43</v>
      </c>
      <c r="H7" s="3" t="s">
        <v>44</v>
      </c>
      <c r="I7" s="3" t="s">
        <v>45</v>
      </c>
      <c r="J7" s="3" t="s">
        <v>46</v>
      </c>
    </row>
    <row r="8" spans="1:10" s="57" customFormat="1" ht="11.25" x14ac:dyDescent="0.2">
      <c r="A8" s="129">
        <v>1</v>
      </c>
      <c r="B8" s="130"/>
      <c r="C8" s="130"/>
      <c r="D8" s="130"/>
      <c r="E8" s="131"/>
      <c r="F8" s="58">
        <v>2</v>
      </c>
      <c r="G8" s="58">
        <v>3</v>
      </c>
      <c r="H8" s="58">
        <v>4</v>
      </c>
      <c r="I8" s="58">
        <v>5</v>
      </c>
      <c r="J8" s="58">
        <v>6</v>
      </c>
    </row>
    <row r="9" spans="1:10" x14ac:dyDescent="0.25">
      <c r="A9" s="120" t="s">
        <v>0</v>
      </c>
      <c r="B9" s="114"/>
      <c r="C9" s="114"/>
      <c r="D9" s="114"/>
      <c r="E9" s="135"/>
      <c r="F9" s="26">
        <f>F10+F11</f>
        <v>1299784.29</v>
      </c>
      <c r="G9" s="26">
        <f t="shared" ref="G9:J9" si="0">G10+G11</f>
        <v>1772608.7</v>
      </c>
      <c r="H9" s="26">
        <f t="shared" si="0"/>
        <v>8917363</v>
      </c>
      <c r="I9" s="26">
        <f t="shared" si="0"/>
        <v>2111240</v>
      </c>
      <c r="J9" s="26">
        <f t="shared" si="0"/>
        <v>2111240</v>
      </c>
    </row>
    <row r="10" spans="1:10" x14ac:dyDescent="0.25">
      <c r="A10" s="136" t="s">
        <v>26</v>
      </c>
      <c r="B10" s="137"/>
      <c r="C10" s="137"/>
      <c r="D10" s="137"/>
      <c r="E10" s="133"/>
      <c r="F10" s="27">
        <v>1299471.95</v>
      </c>
      <c r="G10" s="27">
        <v>1772608.7</v>
      </c>
      <c r="H10" s="27">
        <v>8917363</v>
      </c>
      <c r="I10" s="27">
        <v>2111240</v>
      </c>
      <c r="J10" s="27">
        <v>2111240</v>
      </c>
    </row>
    <row r="11" spans="1:10" x14ac:dyDescent="0.25">
      <c r="A11" s="132" t="s">
        <v>27</v>
      </c>
      <c r="B11" s="133"/>
      <c r="C11" s="133"/>
      <c r="D11" s="133"/>
      <c r="E11" s="133"/>
      <c r="F11" s="27">
        <v>312.33999999999997</v>
      </c>
      <c r="G11" s="27"/>
      <c r="H11" s="27">
        <v>0</v>
      </c>
      <c r="I11" s="27">
        <v>0</v>
      </c>
      <c r="J11" s="27">
        <v>0</v>
      </c>
    </row>
    <row r="12" spans="1:10" x14ac:dyDescent="0.25">
      <c r="A12" s="30" t="s">
        <v>1</v>
      </c>
      <c r="B12" s="38"/>
      <c r="C12" s="38"/>
      <c r="D12" s="38"/>
      <c r="E12" s="38"/>
      <c r="F12" s="26">
        <f>F13+F14</f>
        <v>1373231.9500000002</v>
      </c>
      <c r="G12" s="26">
        <f t="shared" ref="G12:J12" si="1">G13+G14</f>
        <v>1706812</v>
      </c>
      <c r="H12" s="26">
        <f t="shared" si="1"/>
        <v>8917363</v>
      </c>
      <c r="I12" s="26">
        <f t="shared" si="1"/>
        <v>2111240</v>
      </c>
      <c r="J12" s="26">
        <f t="shared" si="1"/>
        <v>2111240</v>
      </c>
    </row>
    <row r="13" spans="1:10" x14ac:dyDescent="0.25">
      <c r="A13" s="138" t="s">
        <v>28</v>
      </c>
      <c r="B13" s="137"/>
      <c r="C13" s="137"/>
      <c r="D13" s="137"/>
      <c r="E13" s="137"/>
      <c r="F13" s="27">
        <v>1274970.0900000001</v>
      </c>
      <c r="G13" s="27">
        <v>1631271</v>
      </c>
      <c r="H13" s="27">
        <v>1985568</v>
      </c>
      <c r="I13" s="27">
        <v>1985248</v>
      </c>
      <c r="J13" s="39">
        <v>1985248</v>
      </c>
    </row>
    <row r="14" spans="1:10" x14ac:dyDescent="0.25">
      <c r="A14" s="132" t="s">
        <v>29</v>
      </c>
      <c r="B14" s="133"/>
      <c r="C14" s="133"/>
      <c r="D14" s="133"/>
      <c r="E14" s="133"/>
      <c r="F14" s="27">
        <v>98261.86</v>
      </c>
      <c r="G14" s="27">
        <v>75541</v>
      </c>
      <c r="H14" s="27">
        <v>6931795</v>
      </c>
      <c r="I14" s="27">
        <v>125992</v>
      </c>
      <c r="J14" s="39">
        <v>125992</v>
      </c>
    </row>
    <row r="15" spans="1:10" x14ac:dyDescent="0.25">
      <c r="A15" s="113" t="s">
        <v>33</v>
      </c>
      <c r="B15" s="114"/>
      <c r="C15" s="114"/>
      <c r="D15" s="114"/>
      <c r="E15" s="114"/>
      <c r="F15" s="26">
        <f>F9-F12</f>
        <v>-73447.660000000149</v>
      </c>
      <c r="G15" s="26">
        <f t="shared" ref="G15:J15" si="2">G9-G12</f>
        <v>65796.699999999953</v>
      </c>
      <c r="H15" s="26">
        <f t="shared" si="2"/>
        <v>0</v>
      </c>
      <c r="I15" s="26">
        <f t="shared" si="2"/>
        <v>0</v>
      </c>
      <c r="J15" s="26">
        <f t="shared" si="2"/>
        <v>0</v>
      </c>
    </row>
    <row r="16" spans="1:10" ht="18" x14ac:dyDescent="0.25">
      <c r="A16" s="4"/>
      <c r="B16" s="21"/>
      <c r="C16" s="21"/>
      <c r="D16" s="21"/>
      <c r="E16" s="21"/>
      <c r="F16" s="21"/>
      <c r="G16" s="21"/>
      <c r="H16" s="22"/>
      <c r="I16" s="22"/>
      <c r="J16" s="22"/>
    </row>
    <row r="17" spans="1:10" ht="15.75" x14ac:dyDescent="0.25">
      <c r="A17" s="115" t="s">
        <v>19</v>
      </c>
      <c r="B17" s="116"/>
      <c r="C17" s="116"/>
      <c r="D17" s="116"/>
      <c r="E17" s="116"/>
      <c r="F17" s="116"/>
      <c r="G17" s="116"/>
      <c r="H17" s="116"/>
      <c r="I17" s="116"/>
      <c r="J17" s="116"/>
    </row>
    <row r="18" spans="1:10" ht="18" x14ac:dyDescent="0.25">
      <c r="A18" s="4"/>
      <c r="B18" s="21"/>
      <c r="C18" s="21"/>
      <c r="D18" s="21"/>
      <c r="E18" s="21"/>
      <c r="F18" s="21"/>
      <c r="G18" s="21"/>
      <c r="H18" s="22"/>
      <c r="I18" s="22"/>
      <c r="J18" s="22"/>
    </row>
    <row r="19" spans="1:10" ht="25.5" x14ac:dyDescent="0.25">
      <c r="A19" s="126" t="s">
        <v>64</v>
      </c>
      <c r="B19" s="127"/>
      <c r="C19" s="127"/>
      <c r="D19" s="127"/>
      <c r="E19" s="128"/>
      <c r="F19" s="3" t="s">
        <v>41</v>
      </c>
      <c r="G19" s="3" t="s">
        <v>43</v>
      </c>
      <c r="H19" s="3" t="s">
        <v>44</v>
      </c>
      <c r="I19" s="3" t="s">
        <v>45</v>
      </c>
      <c r="J19" s="3" t="s">
        <v>46</v>
      </c>
    </row>
    <row r="20" spans="1:10" s="57" customFormat="1" ht="11.25" x14ac:dyDescent="0.2">
      <c r="A20" s="129">
        <v>1</v>
      </c>
      <c r="B20" s="130"/>
      <c r="C20" s="130"/>
      <c r="D20" s="130"/>
      <c r="E20" s="131"/>
      <c r="F20" s="58">
        <v>2</v>
      </c>
      <c r="G20" s="58">
        <v>3</v>
      </c>
      <c r="H20" s="58">
        <v>4</v>
      </c>
      <c r="I20" s="58">
        <v>5</v>
      </c>
      <c r="J20" s="58">
        <v>6</v>
      </c>
    </row>
    <row r="21" spans="1:10" x14ac:dyDescent="0.25">
      <c r="A21" s="132" t="s">
        <v>30</v>
      </c>
      <c r="B21" s="133"/>
      <c r="C21" s="133"/>
      <c r="D21" s="133"/>
      <c r="E21" s="133"/>
      <c r="F21" s="27"/>
      <c r="G21" s="27"/>
      <c r="H21" s="27"/>
      <c r="I21" s="27"/>
      <c r="J21" s="39"/>
    </row>
    <row r="22" spans="1:10" x14ac:dyDescent="0.25">
      <c r="A22" s="132" t="s">
        <v>31</v>
      </c>
      <c r="B22" s="133"/>
      <c r="C22" s="133"/>
      <c r="D22" s="133"/>
      <c r="E22" s="133"/>
      <c r="F22" s="27"/>
      <c r="G22" s="27"/>
      <c r="H22" s="27"/>
      <c r="I22" s="27"/>
      <c r="J22" s="39"/>
    </row>
    <row r="23" spans="1:10" x14ac:dyDescent="0.25">
      <c r="A23" s="113" t="s">
        <v>2</v>
      </c>
      <c r="B23" s="114"/>
      <c r="C23" s="114"/>
      <c r="D23" s="114"/>
      <c r="E23" s="114"/>
      <c r="F23" s="26">
        <f>F21-F22</f>
        <v>0</v>
      </c>
      <c r="G23" s="26">
        <f t="shared" ref="G23:J23" si="3">G21-G22</f>
        <v>0</v>
      </c>
      <c r="H23" s="26">
        <f t="shared" si="3"/>
        <v>0</v>
      </c>
      <c r="I23" s="26">
        <f t="shared" si="3"/>
        <v>0</v>
      </c>
      <c r="J23" s="26">
        <f t="shared" si="3"/>
        <v>0</v>
      </c>
    </row>
    <row r="24" spans="1:10" x14ac:dyDescent="0.25">
      <c r="A24" s="113" t="s">
        <v>34</v>
      </c>
      <c r="B24" s="114"/>
      <c r="C24" s="114"/>
      <c r="D24" s="114"/>
      <c r="E24" s="114"/>
      <c r="F24" s="26">
        <f>F15+F23</f>
        <v>-73447.660000000149</v>
      </c>
      <c r="G24" s="26">
        <f t="shared" ref="G24:J24" si="4">G15+G23</f>
        <v>65796.699999999953</v>
      </c>
      <c r="H24" s="26">
        <f t="shared" si="4"/>
        <v>0</v>
      </c>
      <c r="I24" s="26">
        <f t="shared" si="4"/>
        <v>0</v>
      </c>
      <c r="J24" s="26">
        <f t="shared" si="4"/>
        <v>0</v>
      </c>
    </row>
    <row r="25" spans="1:10" ht="18" x14ac:dyDescent="0.25">
      <c r="A25" s="20"/>
      <c r="B25" s="21"/>
      <c r="C25" s="21"/>
      <c r="D25" s="21"/>
      <c r="E25" s="21"/>
      <c r="F25" s="21"/>
      <c r="G25" s="21"/>
      <c r="H25" s="22"/>
      <c r="I25" s="22"/>
      <c r="J25" s="22"/>
    </row>
    <row r="26" spans="1:10" ht="15.75" x14ac:dyDescent="0.25">
      <c r="A26" s="115" t="s">
        <v>35</v>
      </c>
      <c r="B26" s="116"/>
      <c r="C26" s="116"/>
      <c r="D26" s="116"/>
      <c r="E26" s="116"/>
      <c r="F26" s="116"/>
      <c r="G26" s="116"/>
      <c r="H26" s="116"/>
      <c r="I26" s="116"/>
      <c r="J26" s="116"/>
    </row>
    <row r="27" spans="1:10" ht="15.75" x14ac:dyDescent="0.25">
      <c r="A27" s="36"/>
      <c r="B27" s="37"/>
      <c r="C27" s="37"/>
      <c r="D27" s="37"/>
      <c r="E27" s="37"/>
      <c r="F27" s="37"/>
      <c r="G27" s="37"/>
      <c r="H27" s="37"/>
      <c r="I27" s="37"/>
      <c r="J27" s="37"/>
    </row>
    <row r="28" spans="1:10" ht="25.5" x14ac:dyDescent="0.25">
      <c r="A28" s="126" t="s">
        <v>24</v>
      </c>
      <c r="B28" s="127"/>
      <c r="C28" s="127"/>
      <c r="D28" s="127"/>
      <c r="E28" s="128"/>
      <c r="F28" s="3" t="s">
        <v>41</v>
      </c>
      <c r="G28" s="3" t="s">
        <v>43</v>
      </c>
      <c r="H28" s="3" t="s">
        <v>44</v>
      </c>
      <c r="I28" s="3" t="s">
        <v>45</v>
      </c>
      <c r="J28" s="3" t="s">
        <v>46</v>
      </c>
    </row>
    <row r="29" spans="1:10" s="57" customFormat="1" ht="11.25" x14ac:dyDescent="0.2">
      <c r="A29" s="129">
        <v>1</v>
      </c>
      <c r="B29" s="130"/>
      <c r="C29" s="130"/>
      <c r="D29" s="130"/>
      <c r="E29" s="131"/>
      <c r="F29" s="58">
        <v>2</v>
      </c>
      <c r="G29" s="58">
        <v>3</v>
      </c>
      <c r="H29" s="58">
        <v>4</v>
      </c>
      <c r="I29" s="58">
        <v>5</v>
      </c>
      <c r="J29" s="58">
        <v>6</v>
      </c>
    </row>
    <row r="30" spans="1:10" ht="15" customHeight="1" x14ac:dyDescent="0.25">
      <c r="A30" s="117" t="s">
        <v>36</v>
      </c>
      <c r="B30" s="118"/>
      <c r="C30" s="118"/>
      <c r="D30" s="118"/>
      <c r="E30" s="119"/>
      <c r="F30" s="40">
        <v>7651</v>
      </c>
      <c r="G30" s="40">
        <v>-65796.56</v>
      </c>
      <c r="H30" s="40">
        <v>0</v>
      </c>
      <c r="I30" s="40">
        <v>0</v>
      </c>
      <c r="J30" s="41">
        <v>0</v>
      </c>
    </row>
    <row r="31" spans="1:10" ht="15" customHeight="1" x14ac:dyDescent="0.25">
      <c r="A31" s="113" t="s">
        <v>37</v>
      </c>
      <c r="B31" s="114"/>
      <c r="C31" s="114"/>
      <c r="D31" s="114"/>
      <c r="E31" s="114"/>
      <c r="F31" s="42">
        <f>F24+F30</f>
        <v>-65796.660000000149</v>
      </c>
      <c r="G31" s="42">
        <f t="shared" ref="G31:J31" si="5">G24+G30</f>
        <v>0.13999999995576218</v>
      </c>
      <c r="H31" s="42">
        <f t="shared" si="5"/>
        <v>0</v>
      </c>
      <c r="I31" s="42">
        <f t="shared" si="5"/>
        <v>0</v>
      </c>
      <c r="J31" s="43">
        <f t="shared" si="5"/>
        <v>0</v>
      </c>
    </row>
    <row r="32" spans="1:10" ht="45" customHeight="1" x14ac:dyDescent="0.25">
      <c r="A32" s="120" t="s">
        <v>38</v>
      </c>
      <c r="B32" s="121"/>
      <c r="C32" s="121"/>
      <c r="D32" s="121"/>
      <c r="E32" s="122"/>
      <c r="F32" s="42">
        <f>F15+F23+F30-F31</f>
        <v>0</v>
      </c>
      <c r="G32" s="42">
        <f t="shared" ref="G32:J32" si="6">G15+G23+G30-G31</f>
        <v>0</v>
      </c>
      <c r="H32" s="42">
        <f t="shared" si="6"/>
        <v>0</v>
      </c>
      <c r="I32" s="42">
        <f t="shared" si="6"/>
        <v>0</v>
      </c>
      <c r="J32" s="43">
        <f t="shared" si="6"/>
        <v>0</v>
      </c>
    </row>
    <row r="33" spans="1:10" ht="15.75" x14ac:dyDescent="0.25">
      <c r="A33" s="44"/>
      <c r="B33" s="45"/>
      <c r="C33" s="45"/>
      <c r="D33" s="45"/>
      <c r="E33" s="45"/>
      <c r="F33" s="45"/>
      <c r="G33" s="45"/>
      <c r="H33" s="45"/>
      <c r="I33" s="45"/>
      <c r="J33" s="45"/>
    </row>
    <row r="34" spans="1:10" ht="15.75" x14ac:dyDescent="0.25">
      <c r="A34" s="123" t="s">
        <v>32</v>
      </c>
      <c r="B34" s="123"/>
      <c r="C34" s="123"/>
      <c r="D34" s="123"/>
      <c r="E34" s="123"/>
      <c r="F34" s="123"/>
      <c r="G34" s="123"/>
      <c r="H34" s="123"/>
      <c r="I34" s="123"/>
      <c r="J34" s="123"/>
    </row>
    <row r="35" spans="1:10" ht="18" x14ac:dyDescent="0.25">
      <c r="A35" s="46"/>
      <c r="B35" s="47"/>
      <c r="C35" s="47"/>
      <c r="D35" s="47"/>
      <c r="E35" s="47"/>
      <c r="F35" s="47"/>
      <c r="G35" s="47"/>
      <c r="H35" s="48"/>
      <c r="I35" s="48"/>
      <c r="J35" s="48"/>
    </row>
    <row r="36" spans="1:10" ht="25.5" x14ac:dyDescent="0.25">
      <c r="A36" s="126" t="s">
        <v>24</v>
      </c>
      <c r="B36" s="127"/>
      <c r="C36" s="127"/>
      <c r="D36" s="127"/>
      <c r="E36" s="128"/>
      <c r="F36" s="49" t="s">
        <v>41</v>
      </c>
      <c r="G36" s="49" t="s">
        <v>43</v>
      </c>
      <c r="H36" s="49" t="s">
        <v>44</v>
      </c>
      <c r="I36" s="49" t="s">
        <v>45</v>
      </c>
      <c r="J36" s="49" t="s">
        <v>46</v>
      </c>
    </row>
    <row r="37" spans="1:10" s="57" customFormat="1" ht="11.25" x14ac:dyDescent="0.2">
      <c r="A37" s="129">
        <v>1</v>
      </c>
      <c r="B37" s="130"/>
      <c r="C37" s="130"/>
      <c r="D37" s="130"/>
      <c r="E37" s="131"/>
      <c r="F37" s="58">
        <v>2</v>
      </c>
      <c r="G37" s="58">
        <v>3</v>
      </c>
      <c r="H37" s="58">
        <v>4</v>
      </c>
      <c r="I37" s="58">
        <v>5</v>
      </c>
      <c r="J37" s="58">
        <v>6</v>
      </c>
    </row>
    <row r="38" spans="1:10" x14ac:dyDescent="0.25">
      <c r="A38" s="117" t="s">
        <v>36</v>
      </c>
      <c r="B38" s="118"/>
      <c r="C38" s="118"/>
      <c r="D38" s="118"/>
      <c r="E38" s="119"/>
      <c r="F38" s="40">
        <v>0</v>
      </c>
      <c r="G38" s="40">
        <f>F41</f>
        <v>0</v>
      </c>
      <c r="H38" s="40">
        <f>G41</f>
        <v>0</v>
      </c>
      <c r="I38" s="40">
        <f>H41</f>
        <v>0</v>
      </c>
      <c r="J38" s="41">
        <f>I41</f>
        <v>0</v>
      </c>
    </row>
    <row r="39" spans="1:10" ht="28.5" customHeight="1" x14ac:dyDescent="0.25">
      <c r="A39" s="117" t="s">
        <v>39</v>
      </c>
      <c r="B39" s="118"/>
      <c r="C39" s="118"/>
      <c r="D39" s="118"/>
      <c r="E39" s="119"/>
      <c r="F39" s="40"/>
      <c r="G39" s="40">
        <v>0</v>
      </c>
      <c r="H39" s="40">
        <v>0</v>
      </c>
      <c r="I39" s="40">
        <v>0</v>
      </c>
      <c r="J39" s="41">
        <v>0</v>
      </c>
    </row>
    <row r="40" spans="1:10" x14ac:dyDescent="0.25">
      <c r="A40" s="117" t="s">
        <v>40</v>
      </c>
      <c r="B40" s="124"/>
      <c r="C40" s="124"/>
      <c r="D40" s="124"/>
      <c r="E40" s="125"/>
      <c r="F40" s="40"/>
      <c r="G40" s="40">
        <v>0</v>
      </c>
      <c r="H40" s="40">
        <v>0</v>
      </c>
      <c r="I40" s="40">
        <v>0</v>
      </c>
      <c r="J40" s="41">
        <v>0</v>
      </c>
    </row>
    <row r="41" spans="1:10" ht="15" customHeight="1" x14ac:dyDescent="0.25">
      <c r="A41" s="113" t="s">
        <v>37</v>
      </c>
      <c r="B41" s="114"/>
      <c r="C41" s="114"/>
      <c r="D41" s="114"/>
      <c r="E41" s="114"/>
      <c r="F41" s="28"/>
      <c r="G41" s="28">
        <f t="shared" ref="G41:J41" si="7">G38-G39+G40</f>
        <v>0</v>
      </c>
      <c r="H41" s="28">
        <f t="shared" si="7"/>
        <v>0</v>
      </c>
      <c r="I41" s="28">
        <f t="shared" si="7"/>
        <v>0</v>
      </c>
      <c r="J41" s="50">
        <f t="shared" si="7"/>
        <v>0</v>
      </c>
    </row>
    <row r="42" spans="1:10" ht="17.25" customHeight="1" x14ac:dyDescent="0.25"/>
    <row r="43" spans="1:10" x14ac:dyDescent="0.25">
      <c r="A43" s="111"/>
      <c r="B43" s="112"/>
      <c r="C43" s="112"/>
      <c r="D43" s="112"/>
      <c r="E43" s="112"/>
      <c r="F43" s="112"/>
      <c r="G43" s="112"/>
      <c r="H43" s="112"/>
      <c r="I43" s="112"/>
      <c r="J43" s="112"/>
    </row>
    <row r="44" spans="1:10" ht="9" customHeight="1" x14ac:dyDescent="0.25"/>
    <row r="47" spans="1:10" x14ac:dyDescent="0.25">
      <c r="A47" s="90"/>
      <c r="F47" s="91"/>
      <c r="G47" s="88"/>
      <c r="I47" s="91"/>
      <c r="J47" s="88" t="s">
        <v>140</v>
      </c>
    </row>
    <row r="48" spans="1:10" x14ac:dyDescent="0.25">
      <c r="A48" s="90" t="s">
        <v>142</v>
      </c>
      <c r="F48" s="91"/>
      <c r="G48" s="91"/>
      <c r="I48" s="91"/>
      <c r="J48" s="91" t="s">
        <v>141</v>
      </c>
    </row>
    <row r="49" spans="1:1" x14ac:dyDescent="0.25">
      <c r="A49" s="90" t="s">
        <v>143</v>
      </c>
    </row>
    <row r="50" spans="1:1" x14ac:dyDescent="0.25">
      <c r="A50" s="90" t="s">
        <v>144</v>
      </c>
    </row>
    <row r="51" spans="1:1" x14ac:dyDescent="0.25">
      <c r="A51" s="89"/>
    </row>
  </sheetData>
  <mergeCells count="32">
    <mergeCell ref="A22:E22"/>
    <mergeCell ref="A1:J1"/>
    <mergeCell ref="A3:J3"/>
    <mergeCell ref="A5:J5"/>
    <mergeCell ref="A9:E9"/>
    <mergeCell ref="A10:E10"/>
    <mergeCell ref="A11:E11"/>
    <mergeCell ref="A13:E13"/>
    <mergeCell ref="A14:E14"/>
    <mergeCell ref="A15:E15"/>
    <mergeCell ref="A17:J17"/>
    <mergeCell ref="A21:E21"/>
    <mergeCell ref="A8:E8"/>
    <mergeCell ref="A7:E7"/>
    <mergeCell ref="A19:E19"/>
    <mergeCell ref="A20:E20"/>
    <mergeCell ref="A43:J43"/>
    <mergeCell ref="A23:E23"/>
    <mergeCell ref="A24:E24"/>
    <mergeCell ref="A26:J26"/>
    <mergeCell ref="A30:E30"/>
    <mergeCell ref="A31:E31"/>
    <mergeCell ref="A32:E32"/>
    <mergeCell ref="A34:J34"/>
    <mergeCell ref="A38:E38"/>
    <mergeCell ref="A39:E39"/>
    <mergeCell ref="A40:E40"/>
    <mergeCell ref="A41:E41"/>
    <mergeCell ref="A28:E28"/>
    <mergeCell ref="A36:E36"/>
    <mergeCell ref="A29:E29"/>
    <mergeCell ref="A37:E37"/>
  </mergeCells>
  <pageMargins left="0.7" right="0.7" top="0.75" bottom="0.75" header="0.3" footer="0.3"/>
  <pageSetup paperSize="9" scale="5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0"/>
  <sheetViews>
    <sheetView workbookViewId="0">
      <selection activeCell="D30" sqref="D30"/>
    </sheetView>
  </sheetViews>
  <sheetFormatPr defaultRowHeight="15" x14ac:dyDescent="0.25"/>
  <cols>
    <col min="1" max="1" width="11.42578125" customWidth="1"/>
    <col min="2" max="2" width="26.85546875" customWidth="1"/>
    <col min="3" max="6" width="23.42578125" customWidth="1"/>
    <col min="7" max="7" width="23.140625" customWidth="1"/>
  </cols>
  <sheetData>
    <row r="1" spans="1:7" ht="18" customHeight="1" x14ac:dyDescent="0.25">
      <c r="A1" s="115" t="s">
        <v>3</v>
      </c>
      <c r="B1" s="115"/>
      <c r="C1" s="115"/>
      <c r="D1" s="115"/>
      <c r="E1" s="115"/>
      <c r="F1" s="115"/>
      <c r="G1" s="115"/>
    </row>
    <row r="2" spans="1:7" ht="18" x14ac:dyDescent="0.25">
      <c r="A2" s="4"/>
      <c r="B2" s="4"/>
      <c r="C2" s="4"/>
      <c r="D2" s="4"/>
      <c r="E2" s="4"/>
      <c r="F2" s="5"/>
      <c r="G2" s="5"/>
    </row>
    <row r="3" spans="1:7" ht="15.75" customHeight="1" x14ac:dyDescent="0.25">
      <c r="A3" s="115" t="s">
        <v>56</v>
      </c>
      <c r="B3" s="115"/>
      <c r="C3" s="115"/>
      <c r="D3" s="115"/>
      <c r="E3" s="115"/>
      <c r="F3" s="115"/>
      <c r="G3" s="115"/>
    </row>
    <row r="4" spans="1:7" ht="18" x14ac:dyDescent="0.25">
      <c r="A4" s="4"/>
      <c r="B4" s="4"/>
      <c r="C4" s="4"/>
      <c r="D4" s="4"/>
      <c r="E4" s="4"/>
      <c r="F4" s="5"/>
      <c r="G4" s="5"/>
    </row>
    <row r="5" spans="1:7" ht="25.5" x14ac:dyDescent="0.25">
      <c r="A5" s="19" t="s">
        <v>48</v>
      </c>
      <c r="B5" s="18" t="s">
        <v>14</v>
      </c>
      <c r="C5" s="18" t="s">
        <v>41</v>
      </c>
      <c r="D5" s="19" t="s">
        <v>43</v>
      </c>
      <c r="E5" s="19" t="s">
        <v>44</v>
      </c>
      <c r="F5" s="19" t="s">
        <v>47</v>
      </c>
      <c r="G5" s="19" t="s">
        <v>46</v>
      </c>
    </row>
    <row r="6" spans="1:7" s="57" customFormat="1" ht="11.25" x14ac:dyDescent="0.2">
      <c r="A6" s="59">
        <v>1</v>
      </c>
      <c r="B6" s="60">
        <v>2</v>
      </c>
      <c r="C6" s="60">
        <v>3</v>
      </c>
      <c r="D6" s="59">
        <v>4</v>
      </c>
      <c r="E6" s="59">
        <v>5</v>
      </c>
      <c r="F6" s="59">
        <v>6</v>
      </c>
      <c r="G6" s="59">
        <v>7</v>
      </c>
    </row>
    <row r="7" spans="1:7" x14ac:dyDescent="0.25">
      <c r="A7" s="33"/>
      <c r="B7" s="32" t="s">
        <v>50</v>
      </c>
      <c r="C7" s="92">
        <f>C8+C14</f>
        <v>1299784.29</v>
      </c>
      <c r="D7" s="92">
        <f t="shared" ref="D7:G7" si="0">D8+D14</f>
        <v>1760418</v>
      </c>
      <c r="E7" s="92">
        <f t="shared" si="0"/>
        <v>8917363</v>
      </c>
      <c r="F7" s="92">
        <f t="shared" si="0"/>
        <v>2111240</v>
      </c>
      <c r="G7" s="92">
        <f t="shared" si="0"/>
        <v>2111240</v>
      </c>
    </row>
    <row r="8" spans="1:7" ht="15.75" customHeight="1" x14ac:dyDescent="0.25">
      <c r="A8" s="11">
        <v>6</v>
      </c>
      <c r="B8" s="11" t="s">
        <v>4</v>
      </c>
      <c r="C8" s="76">
        <f>SUM(C9:C13)</f>
        <v>1299471.95</v>
      </c>
      <c r="D8" s="76">
        <f t="shared" ref="D8:G8" si="1">SUM(D9:D13)</f>
        <v>1760418</v>
      </c>
      <c r="E8" s="76">
        <f t="shared" si="1"/>
        <v>8917363</v>
      </c>
      <c r="F8" s="76">
        <f t="shared" si="1"/>
        <v>2111240</v>
      </c>
      <c r="G8" s="76">
        <f t="shared" si="1"/>
        <v>2111240</v>
      </c>
    </row>
    <row r="9" spans="1:7" ht="38.25" x14ac:dyDescent="0.25">
      <c r="A9" s="51">
        <v>63</v>
      </c>
      <c r="B9" s="15" t="s">
        <v>21</v>
      </c>
      <c r="C9" s="75">
        <v>1132178.54</v>
      </c>
      <c r="D9" s="72">
        <v>1600490</v>
      </c>
      <c r="E9" s="72">
        <v>8763463</v>
      </c>
      <c r="F9" s="72">
        <v>1957340</v>
      </c>
      <c r="G9" s="72">
        <v>1957340</v>
      </c>
    </row>
    <row r="10" spans="1:7" x14ac:dyDescent="0.25">
      <c r="A10" s="51">
        <v>64</v>
      </c>
      <c r="B10" s="15" t="s">
        <v>74</v>
      </c>
      <c r="C10" s="75">
        <v>94.88</v>
      </c>
      <c r="D10" s="72">
        <v>200</v>
      </c>
      <c r="E10" s="72">
        <v>200</v>
      </c>
      <c r="F10" s="72">
        <v>200</v>
      </c>
      <c r="G10" s="72">
        <v>200</v>
      </c>
    </row>
    <row r="11" spans="1:7" ht="51" x14ac:dyDescent="0.25">
      <c r="A11" s="51">
        <v>65</v>
      </c>
      <c r="B11" s="15" t="s">
        <v>75</v>
      </c>
      <c r="C11" s="75">
        <v>31459.74</v>
      </c>
      <c r="D11" s="72">
        <v>37000</v>
      </c>
      <c r="E11" s="72">
        <v>37000</v>
      </c>
      <c r="F11" s="72">
        <v>37000</v>
      </c>
      <c r="G11" s="72">
        <v>37000</v>
      </c>
    </row>
    <row r="12" spans="1:7" ht="25.5" x14ac:dyDescent="0.25">
      <c r="A12" s="51">
        <v>66</v>
      </c>
      <c r="B12" s="15" t="s">
        <v>76</v>
      </c>
      <c r="C12" s="75">
        <v>4375.07</v>
      </c>
      <c r="D12" s="72">
        <v>17300</v>
      </c>
      <c r="E12" s="72">
        <v>17300</v>
      </c>
      <c r="F12" s="72">
        <v>17300</v>
      </c>
      <c r="G12" s="72">
        <v>17300</v>
      </c>
    </row>
    <row r="13" spans="1:7" ht="38.25" x14ac:dyDescent="0.25">
      <c r="A13" s="52">
        <v>67</v>
      </c>
      <c r="B13" s="15" t="s">
        <v>23</v>
      </c>
      <c r="C13" s="75">
        <v>131363.72</v>
      </c>
      <c r="D13" s="72">
        <v>105428</v>
      </c>
      <c r="E13" s="72">
        <v>99400</v>
      </c>
      <c r="F13" s="72">
        <v>99400</v>
      </c>
      <c r="G13" s="72">
        <v>99400</v>
      </c>
    </row>
    <row r="14" spans="1:7" ht="25.5" x14ac:dyDescent="0.25">
      <c r="A14" s="14">
        <v>7</v>
      </c>
      <c r="B14" s="23" t="s">
        <v>5</v>
      </c>
      <c r="C14" s="76">
        <f>C15</f>
        <v>312.33999999999997</v>
      </c>
      <c r="D14" s="76">
        <f t="shared" ref="D14:G14" si="2">D15</f>
        <v>0</v>
      </c>
      <c r="E14" s="76">
        <f t="shared" si="2"/>
        <v>0</v>
      </c>
      <c r="F14" s="76">
        <f t="shared" si="2"/>
        <v>0</v>
      </c>
      <c r="G14" s="76">
        <f t="shared" si="2"/>
        <v>0</v>
      </c>
    </row>
    <row r="15" spans="1:7" ht="25.5" x14ac:dyDescent="0.25">
      <c r="A15" s="51">
        <v>72</v>
      </c>
      <c r="B15" s="24" t="s">
        <v>20</v>
      </c>
      <c r="C15" s="75">
        <v>312.33999999999997</v>
      </c>
      <c r="D15" s="72">
        <v>0</v>
      </c>
      <c r="E15" s="72">
        <v>0</v>
      </c>
      <c r="F15" s="72">
        <v>0</v>
      </c>
      <c r="G15" s="74">
        <v>0</v>
      </c>
    </row>
    <row r="18" spans="1:7" ht="18" x14ac:dyDescent="0.25">
      <c r="A18" s="4"/>
      <c r="B18" s="4"/>
      <c r="C18" s="4"/>
      <c r="D18" s="4"/>
      <c r="E18" s="4"/>
      <c r="F18" s="5"/>
      <c r="G18" s="5"/>
    </row>
    <row r="19" spans="1:7" ht="25.5" x14ac:dyDescent="0.25">
      <c r="A19" s="19" t="s">
        <v>48</v>
      </c>
      <c r="B19" s="18" t="s">
        <v>14</v>
      </c>
      <c r="C19" s="18" t="s">
        <v>41</v>
      </c>
      <c r="D19" s="19" t="s">
        <v>43</v>
      </c>
      <c r="E19" s="19" t="s">
        <v>44</v>
      </c>
      <c r="F19" s="19" t="s">
        <v>47</v>
      </c>
      <c r="G19" s="19" t="s">
        <v>46</v>
      </c>
    </row>
    <row r="20" spans="1:7" s="57" customFormat="1" ht="11.25" x14ac:dyDescent="0.2">
      <c r="A20" s="59">
        <v>1</v>
      </c>
      <c r="B20" s="60">
        <v>2</v>
      </c>
      <c r="C20" s="60">
        <v>3</v>
      </c>
      <c r="D20" s="59">
        <v>4</v>
      </c>
      <c r="E20" s="59">
        <v>5</v>
      </c>
      <c r="F20" s="59">
        <v>6</v>
      </c>
      <c r="G20" s="59">
        <v>7</v>
      </c>
    </row>
    <row r="21" spans="1:7" x14ac:dyDescent="0.25">
      <c r="A21" s="33"/>
      <c r="B21" s="32" t="s">
        <v>49</v>
      </c>
      <c r="C21" s="92">
        <f>C22+C28</f>
        <v>1373231.9500000002</v>
      </c>
      <c r="D21" s="92">
        <f>D22+D28</f>
        <v>1706812</v>
      </c>
      <c r="E21" s="92">
        <f t="shared" ref="E21:G21" si="3">E22+E28</f>
        <v>8917363</v>
      </c>
      <c r="F21" s="92">
        <f t="shared" si="3"/>
        <v>2111240</v>
      </c>
      <c r="G21" s="92">
        <f t="shared" si="3"/>
        <v>2111240</v>
      </c>
    </row>
    <row r="22" spans="1:7" ht="15.75" customHeight="1" x14ac:dyDescent="0.25">
      <c r="A22" s="11">
        <v>3</v>
      </c>
      <c r="B22" s="11" t="s">
        <v>6</v>
      </c>
      <c r="C22" s="76">
        <f>SUM(C23:C27)</f>
        <v>1274970.0900000001</v>
      </c>
      <c r="D22" s="76">
        <f t="shared" ref="D22:G22" si="4">SUM(D23:D27)</f>
        <v>1631271</v>
      </c>
      <c r="E22" s="76">
        <f t="shared" si="4"/>
        <v>1985568</v>
      </c>
      <c r="F22" s="76">
        <f t="shared" si="4"/>
        <v>1985248</v>
      </c>
      <c r="G22" s="76">
        <f t="shared" si="4"/>
        <v>1985248</v>
      </c>
    </row>
    <row r="23" spans="1:7" ht="15.75" customHeight="1" x14ac:dyDescent="0.25">
      <c r="A23" s="51">
        <v>31</v>
      </c>
      <c r="B23" s="15" t="s">
        <v>7</v>
      </c>
      <c r="C23" s="75">
        <v>982600.3</v>
      </c>
      <c r="D23" s="72">
        <v>1290301</v>
      </c>
      <c r="E23" s="72">
        <v>1629470</v>
      </c>
      <c r="F23" s="72">
        <v>1629470</v>
      </c>
      <c r="G23" s="72">
        <v>1629470</v>
      </c>
    </row>
    <row r="24" spans="1:7" x14ac:dyDescent="0.25">
      <c r="A24" s="52">
        <v>32</v>
      </c>
      <c r="B24" s="12" t="s">
        <v>15</v>
      </c>
      <c r="C24" s="75">
        <v>247521.49</v>
      </c>
      <c r="D24" s="72">
        <v>298793</v>
      </c>
      <c r="E24" s="72">
        <v>313748</v>
      </c>
      <c r="F24" s="72">
        <v>313428</v>
      </c>
      <c r="G24" s="72">
        <v>313428</v>
      </c>
    </row>
    <row r="25" spans="1:7" x14ac:dyDescent="0.25">
      <c r="A25" s="52">
        <v>34</v>
      </c>
      <c r="B25" s="12" t="s">
        <v>77</v>
      </c>
      <c r="C25" s="75">
        <v>837.75</v>
      </c>
      <c r="D25" s="72">
        <v>1527</v>
      </c>
      <c r="E25" s="72">
        <v>1700</v>
      </c>
      <c r="F25" s="72">
        <v>1700</v>
      </c>
      <c r="G25" s="72">
        <v>1700</v>
      </c>
    </row>
    <row r="26" spans="1:7" x14ac:dyDescent="0.25">
      <c r="A26" s="52">
        <v>37</v>
      </c>
      <c r="B26" s="12" t="s">
        <v>78</v>
      </c>
      <c r="C26" s="75">
        <v>43362.31</v>
      </c>
      <c r="D26" s="72">
        <v>40000</v>
      </c>
      <c r="E26" s="72">
        <v>40000</v>
      </c>
      <c r="F26" s="72">
        <v>40000</v>
      </c>
      <c r="G26" s="72">
        <v>40000</v>
      </c>
    </row>
    <row r="27" spans="1:7" x14ac:dyDescent="0.25">
      <c r="A27" s="52">
        <v>38</v>
      </c>
      <c r="B27" s="12" t="s">
        <v>79</v>
      </c>
      <c r="C27" s="75">
        <v>648.24</v>
      </c>
      <c r="D27" s="72">
        <v>650</v>
      </c>
      <c r="E27" s="72">
        <v>650</v>
      </c>
      <c r="F27" s="72">
        <v>650</v>
      </c>
      <c r="G27" s="72">
        <v>650</v>
      </c>
    </row>
    <row r="28" spans="1:7" ht="25.5" x14ac:dyDescent="0.25">
      <c r="A28" s="14">
        <v>4</v>
      </c>
      <c r="B28" s="23" t="s">
        <v>8</v>
      </c>
      <c r="C28" s="76">
        <f>C29+C30</f>
        <v>98261.86</v>
      </c>
      <c r="D28" s="76">
        <f t="shared" ref="D28:G28" si="5">D29+D30</f>
        <v>75541</v>
      </c>
      <c r="E28" s="76">
        <f t="shared" si="5"/>
        <v>6931795</v>
      </c>
      <c r="F28" s="76">
        <f t="shared" si="5"/>
        <v>125992</v>
      </c>
      <c r="G28" s="76">
        <f t="shared" si="5"/>
        <v>125992</v>
      </c>
    </row>
    <row r="29" spans="1:7" ht="38.25" x14ac:dyDescent="0.25">
      <c r="A29" s="51">
        <v>42</v>
      </c>
      <c r="B29" s="24" t="s">
        <v>80</v>
      </c>
      <c r="C29" s="75">
        <v>36120.660000000003</v>
      </c>
      <c r="D29" s="72">
        <v>71791</v>
      </c>
      <c r="E29" s="72">
        <v>58902</v>
      </c>
      <c r="F29" s="72">
        <v>58902</v>
      </c>
      <c r="G29" s="74">
        <v>58902</v>
      </c>
    </row>
    <row r="30" spans="1:7" ht="25.5" x14ac:dyDescent="0.25">
      <c r="A30" s="51">
        <v>45</v>
      </c>
      <c r="B30" s="24" t="s">
        <v>81</v>
      </c>
      <c r="C30" s="75">
        <v>62141.2</v>
      </c>
      <c r="D30" s="72">
        <v>3750</v>
      </c>
      <c r="E30" s="72">
        <v>6872893</v>
      </c>
      <c r="F30" s="72">
        <v>67090</v>
      </c>
      <c r="G30" s="74">
        <v>67090</v>
      </c>
    </row>
  </sheetData>
  <mergeCells count="2">
    <mergeCell ref="A1:G1"/>
    <mergeCell ref="A3:G3"/>
  </mergeCell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8"/>
  <sheetViews>
    <sheetView workbookViewId="0">
      <selection activeCell="E38" sqref="E38"/>
    </sheetView>
  </sheetViews>
  <sheetFormatPr defaultRowHeight="15" x14ac:dyDescent="0.25"/>
  <cols>
    <col min="2" max="7" width="25.28515625" customWidth="1"/>
  </cols>
  <sheetData>
    <row r="1" spans="1:7" ht="15.75" customHeight="1" x14ac:dyDescent="0.25">
      <c r="B1" s="115" t="s">
        <v>57</v>
      </c>
      <c r="C1" s="115"/>
      <c r="D1" s="115"/>
      <c r="E1" s="115"/>
      <c r="F1" s="115"/>
      <c r="G1" s="115"/>
    </row>
    <row r="2" spans="1:7" ht="18" x14ac:dyDescent="0.25">
      <c r="B2" s="4"/>
      <c r="C2" s="4"/>
      <c r="D2" s="4"/>
      <c r="E2" s="4"/>
      <c r="F2" s="5"/>
      <c r="G2" s="5"/>
    </row>
    <row r="3" spans="1:7" ht="25.5" x14ac:dyDescent="0.25">
      <c r="A3" s="19" t="s">
        <v>48</v>
      </c>
      <c r="B3" s="19" t="s">
        <v>24</v>
      </c>
      <c r="C3" s="18" t="s">
        <v>41</v>
      </c>
      <c r="D3" s="19" t="s">
        <v>43</v>
      </c>
      <c r="E3" s="19" t="s">
        <v>44</v>
      </c>
      <c r="F3" s="19" t="s">
        <v>45</v>
      </c>
      <c r="G3" s="19" t="s">
        <v>51</v>
      </c>
    </row>
    <row r="4" spans="1:7" s="57" customFormat="1" ht="11.25" x14ac:dyDescent="0.2">
      <c r="A4" s="59">
        <v>1</v>
      </c>
      <c r="B4" s="60">
        <v>2</v>
      </c>
      <c r="C4" s="60">
        <v>3</v>
      </c>
      <c r="D4" s="59">
        <v>4</v>
      </c>
      <c r="E4" s="59">
        <v>5</v>
      </c>
      <c r="F4" s="59">
        <v>6</v>
      </c>
      <c r="G4" s="59">
        <v>7</v>
      </c>
    </row>
    <row r="5" spans="1:7" x14ac:dyDescent="0.25">
      <c r="A5" s="34"/>
      <c r="B5" s="34" t="s">
        <v>50</v>
      </c>
      <c r="C5" s="93">
        <f>C6+C8++C10+C13+C16+C18</f>
        <v>1299784.29</v>
      </c>
      <c r="D5" s="93">
        <f>D6+D8+D10+D13+D16+D18</f>
        <v>1760418</v>
      </c>
      <c r="E5" s="93">
        <f>E6+E8+E10+E13+E16+E18</f>
        <v>8917363</v>
      </c>
      <c r="F5" s="93">
        <f>F6+F8+F10+F13+F16+F18</f>
        <v>2111240</v>
      </c>
      <c r="G5" s="93">
        <f>G6+G8+G10+G13+G16+G18</f>
        <v>2111240</v>
      </c>
    </row>
    <row r="6" spans="1:7" x14ac:dyDescent="0.25">
      <c r="A6" s="11">
        <v>1</v>
      </c>
      <c r="B6" s="23" t="s">
        <v>58</v>
      </c>
      <c r="C6" s="94">
        <f>C7</f>
        <v>10408.620000000001</v>
      </c>
      <c r="D6" s="94">
        <f t="shared" ref="D6:G6" si="0">D7</f>
        <v>25183</v>
      </c>
      <c r="E6" s="94">
        <f t="shared" si="0"/>
        <v>21600</v>
      </c>
      <c r="F6" s="94">
        <f t="shared" si="0"/>
        <v>21600</v>
      </c>
      <c r="G6" s="94">
        <f t="shared" si="0"/>
        <v>21600</v>
      </c>
    </row>
    <row r="7" spans="1:7" x14ac:dyDescent="0.25">
      <c r="A7" s="55">
        <v>11</v>
      </c>
      <c r="B7" s="13" t="s">
        <v>58</v>
      </c>
      <c r="C7" s="95">
        <v>10408.620000000001</v>
      </c>
      <c r="D7" s="95">
        <v>25183</v>
      </c>
      <c r="E7" s="95">
        <v>21600</v>
      </c>
      <c r="F7" s="95">
        <v>21600</v>
      </c>
      <c r="G7" s="95">
        <v>21600</v>
      </c>
    </row>
    <row r="8" spans="1:7" x14ac:dyDescent="0.25">
      <c r="A8" s="68">
        <v>3</v>
      </c>
      <c r="B8" s="23" t="s">
        <v>63</v>
      </c>
      <c r="C8" s="94">
        <f>C9</f>
        <v>309.95</v>
      </c>
      <c r="D8" s="94">
        <f t="shared" ref="D8:G8" si="1">D9</f>
        <v>7500</v>
      </c>
      <c r="E8" s="94">
        <f t="shared" si="1"/>
        <v>7500</v>
      </c>
      <c r="F8" s="94">
        <f t="shared" si="1"/>
        <v>7500</v>
      </c>
      <c r="G8" s="94">
        <f t="shared" si="1"/>
        <v>7500</v>
      </c>
    </row>
    <row r="9" spans="1:7" x14ac:dyDescent="0.25">
      <c r="A9" s="55">
        <v>31</v>
      </c>
      <c r="B9" s="13" t="s">
        <v>63</v>
      </c>
      <c r="C9" s="95">
        <v>309.95</v>
      </c>
      <c r="D9" s="95">
        <v>7500</v>
      </c>
      <c r="E9" s="95">
        <v>7500</v>
      </c>
      <c r="F9" s="95">
        <v>7500</v>
      </c>
      <c r="G9" s="95">
        <v>7500</v>
      </c>
    </row>
    <row r="10" spans="1:7" ht="25.5" x14ac:dyDescent="0.25">
      <c r="A10" s="11">
        <v>4</v>
      </c>
      <c r="B10" s="11" t="s">
        <v>59</v>
      </c>
      <c r="C10" s="94">
        <f t="shared" ref="C10:G10" si="2">C11+C12</f>
        <v>152414.84</v>
      </c>
      <c r="D10" s="94">
        <f t="shared" si="2"/>
        <v>119680</v>
      </c>
      <c r="E10" s="94">
        <f t="shared" si="2"/>
        <v>118600</v>
      </c>
      <c r="F10" s="94">
        <f t="shared" si="2"/>
        <v>118600</v>
      </c>
      <c r="G10" s="94">
        <f t="shared" si="2"/>
        <v>118600</v>
      </c>
    </row>
    <row r="11" spans="1:7" ht="25.5" x14ac:dyDescent="0.25">
      <c r="A11" s="56">
        <v>43</v>
      </c>
      <c r="B11" s="16" t="s">
        <v>60</v>
      </c>
      <c r="C11" s="96">
        <v>31459.74</v>
      </c>
      <c r="D11" s="95">
        <v>37000</v>
      </c>
      <c r="E11" s="95">
        <v>37000</v>
      </c>
      <c r="F11" s="95">
        <v>37000</v>
      </c>
      <c r="G11" s="95">
        <v>37000</v>
      </c>
    </row>
    <row r="12" spans="1:7" x14ac:dyDescent="0.25">
      <c r="A12" s="56">
        <v>44</v>
      </c>
      <c r="B12" s="16" t="s">
        <v>82</v>
      </c>
      <c r="C12" s="96">
        <v>120955.1</v>
      </c>
      <c r="D12" s="95">
        <v>82680</v>
      </c>
      <c r="E12" s="95">
        <v>81600</v>
      </c>
      <c r="F12" s="95">
        <v>81600</v>
      </c>
      <c r="G12" s="95">
        <v>81600</v>
      </c>
    </row>
    <row r="13" spans="1:7" x14ac:dyDescent="0.25">
      <c r="A13" s="34">
        <v>5</v>
      </c>
      <c r="B13" s="34" t="s">
        <v>61</v>
      </c>
      <c r="C13" s="94">
        <f t="shared" ref="C13:G13" si="3">C14+C15</f>
        <v>1132178.54</v>
      </c>
      <c r="D13" s="94">
        <f t="shared" si="3"/>
        <v>1598055</v>
      </c>
      <c r="E13" s="94">
        <f t="shared" si="3"/>
        <v>8759663</v>
      </c>
      <c r="F13" s="94">
        <f t="shared" si="3"/>
        <v>1953540</v>
      </c>
      <c r="G13" s="94">
        <f t="shared" si="3"/>
        <v>1953540</v>
      </c>
    </row>
    <row r="14" spans="1:7" x14ac:dyDescent="0.25">
      <c r="A14" s="56">
        <v>51</v>
      </c>
      <c r="B14" s="70" t="s">
        <v>85</v>
      </c>
      <c r="C14" s="96">
        <v>4331.82</v>
      </c>
      <c r="D14" s="95">
        <v>4225</v>
      </c>
      <c r="E14" s="95">
        <v>6813723</v>
      </c>
      <c r="F14" s="95">
        <v>7600</v>
      </c>
      <c r="G14" s="97">
        <v>7600</v>
      </c>
    </row>
    <row r="15" spans="1:7" x14ac:dyDescent="0.25">
      <c r="A15" s="56">
        <v>52</v>
      </c>
      <c r="B15" s="16" t="s">
        <v>62</v>
      </c>
      <c r="C15" s="96">
        <v>1127846.72</v>
      </c>
      <c r="D15" s="95">
        <v>1593830</v>
      </c>
      <c r="E15" s="95">
        <v>1945940</v>
      </c>
      <c r="F15" s="95">
        <v>1945940</v>
      </c>
      <c r="G15" s="97">
        <v>1945940</v>
      </c>
    </row>
    <row r="16" spans="1:7" x14ac:dyDescent="0.25">
      <c r="A16" s="68">
        <v>6</v>
      </c>
      <c r="B16" s="68" t="s">
        <v>83</v>
      </c>
      <c r="C16" s="94">
        <f t="shared" ref="C16:G16" si="4">C17+C20</f>
        <v>4160</v>
      </c>
      <c r="D16" s="94">
        <f t="shared" si="4"/>
        <v>10000</v>
      </c>
      <c r="E16" s="94">
        <f t="shared" si="4"/>
        <v>10000</v>
      </c>
      <c r="F16" s="94">
        <f t="shared" si="4"/>
        <v>10000</v>
      </c>
      <c r="G16" s="94">
        <f t="shared" si="4"/>
        <v>10000</v>
      </c>
    </row>
    <row r="17" spans="1:7" x14ac:dyDescent="0.25">
      <c r="A17" s="56">
        <v>61</v>
      </c>
      <c r="B17" s="16" t="s">
        <v>83</v>
      </c>
      <c r="C17" s="96">
        <v>4160</v>
      </c>
      <c r="D17" s="95">
        <v>10000</v>
      </c>
      <c r="E17" s="95">
        <v>10000</v>
      </c>
      <c r="F17" s="95">
        <v>10000</v>
      </c>
      <c r="G17" s="97">
        <v>10000</v>
      </c>
    </row>
    <row r="18" spans="1:7" x14ac:dyDescent="0.25">
      <c r="A18" s="68">
        <v>7</v>
      </c>
      <c r="B18" s="68" t="s">
        <v>145</v>
      </c>
      <c r="C18" s="94">
        <f>C19+C20</f>
        <v>312.33999999999997</v>
      </c>
      <c r="D18" s="94">
        <f>D19+D20</f>
        <v>0</v>
      </c>
      <c r="E18" s="94">
        <f>E19+E20</f>
        <v>0</v>
      </c>
      <c r="F18" s="94">
        <f>F19+F20</f>
        <v>0</v>
      </c>
      <c r="G18" s="94">
        <f>G19+G20</f>
        <v>0</v>
      </c>
    </row>
    <row r="19" spans="1:7" x14ac:dyDescent="0.25">
      <c r="A19" s="56">
        <v>71</v>
      </c>
      <c r="B19" s="16" t="s">
        <v>145</v>
      </c>
      <c r="C19" s="96">
        <v>312.33999999999997</v>
      </c>
      <c r="D19" s="95">
        <v>0</v>
      </c>
      <c r="E19" s="95">
        <v>0</v>
      </c>
      <c r="F19" s="95">
        <v>0</v>
      </c>
      <c r="G19" s="97">
        <v>0</v>
      </c>
    </row>
    <row r="21" spans="1:7" ht="18" x14ac:dyDescent="0.25">
      <c r="A21" s="4"/>
      <c r="B21" s="4"/>
      <c r="C21" s="4"/>
      <c r="D21" s="4"/>
      <c r="E21" s="4"/>
      <c r="F21" s="5"/>
      <c r="G21" s="5"/>
    </row>
    <row r="22" spans="1:7" ht="25.5" x14ac:dyDescent="0.25">
      <c r="A22" s="19" t="s">
        <v>48</v>
      </c>
      <c r="B22" s="19" t="s">
        <v>24</v>
      </c>
      <c r="C22" s="18" t="s">
        <v>41</v>
      </c>
      <c r="D22" s="19" t="s">
        <v>43</v>
      </c>
      <c r="E22" s="19" t="s">
        <v>44</v>
      </c>
      <c r="F22" s="19" t="s">
        <v>45</v>
      </c>
      <c r="G22" s="19" t="s">
        <v>51</v>
      </c>
    </row>
    <row r="23" spans="1:7" s="57" customFormat="1" ht="11.25" x14ac:dyDescent="0.2">
      <c r="A23" s="59">
        <v>1</v>
      </c>
      <c r="B23" s="60">
        <v>2</v>
      </c>
      <c r="C23" s="60">
        <v>3</v>
      </c>
      <c r="D23" s="59">
        <v>4</v>
      </c>
      <c r="E23" s="59">
        <v>5</v>
      </c>
      <c r="F23" s="59">
        <v>6</v>
      </c>
      <c r="G23" s="59">
        <v>7</v>
      </c>
    </row>
    <row r="24" spans="1:7" x14ac:dyDescent="0.25">
      <c r="A24" s="34"/>
      <c r="B24" s="34" t="s">
        <v>49</v>
      </c>
      <c r="C24" s="92">
        <f>C25+C27+C29+C32+C35+C37</f>
        <v>1373231.95</v>
      </c>
      <c r="D24" s="92">
        <f>D25+D27+D29+D32+D35+D37</f>
        <v>1706812</v>
      </c>
      <c r="E24" s="92">
        <f>E25+E27+E29+E32+E35+E37</f>
        <v>8917363</v>
      </c>
      <c r="F24" s="92">
        <f>F25+F27+F29+F32+F35+F37</f>
        <v>2111240</v>
      </c>
      <c r="G24" s="92">
        <f>G25+G27+G29+G32+G35+G37</f>
        <v>2111240</v>
      </c>
    </row>
    <row r="25" spans="1:7" ht="15.75" customHeight="1" x14ac:dyDescent="0.25">
      <c r="A25" s="11">
        <v>1</v>
      </c>
      <c r="B25" s="23" t="s">
        <v>58</v>
      </c>
      <c r="C25" s="98">
        <f>C26</f>
        <v>10408.620000000001</v>
      </c>
      <c r="D25" s="98">
        <f t="shared" ref="D25:G25" si="5">D26</f>
        <v>25183</v>
      </c>
      <c r="E25" s="98">
        <f t="shared" si="5"/>
        <v>21600</v>
      </c>
      <c r="F25" s="98">
        <f t="shared" si="5"/>
        <v>21600</v>
      </c>
      <c r="G25" s="98">
        <f t="shared" si="5"/>
        <v>21600</v>
      </c>
    </row>
    <row r="26" spans="1:7" x14ac:dyDescent="0.25">
      <c r="A26" s="55">
        <v>11</v>
      </c>
      <c r="B26" s="13" t="s">
        <v>58</v>
      </c>
      <c r="C26" s="75">
        <v>10408.620000000001</v>
      </c>
      <c r="D26" s="72">
        <v>25183</v>
      </c>
      <c r="E26" s="72">
        <v>21600</v>
      </c>
      <c r="F26" s="72">
        <v>21600</v>
      </c>
      <c r="G26" s="72">
        <v>21600</v>
      </c>
    </row>
    <row r="27" spans="1:7" x14ac:dyDescent="0.25">
      <c r="A27" s="11">
        <v>3</v>
      </c>
      <c r="B27" s="23" t="s">
        <v>63</v>
      </c>
      <c r="C27" s="98">
        <f>C28</f>
        <v>1206.3</v>
      </c>
      <c r="D27" s="98">
        <f t="shared" ref="D27:G27" si="6">D28</f>
        <v>8343</v>
      </c>
      <c r="E27" s="98">
        <f t="shared" si="6"/>
        <v>7500</v>
      </c>
      <c r="F27" s="98">
        <f t="shared" si="6"/>
        <v>7500</v>
      </c>
      <c r="G27" s="98">
        <f t="shared" si="6"/>
        <v>7500</v>
      </c>
    </row>
    <row r="28" spans="1:7" x14ac:dyDescent="0.25">
      <c r="A28" s="55">
        <v>31</v>
      </c>
      <c r="B28" s="13" t="s">
        <v>63</v>
      </c>
      <c r="C28" s="75">
        <v>1206.3</v>
      </c>
      <c r="D28" s="72">
        <v>8343</v>
      </c>
      <c r="E28" s="72">
        <v>7500</v>
      </c>
      <c r="F28" s="72">
        <v>7500</v>
      </c>
      <c r="G28" s="74">
        <v>7500</v>
      </c>
    </row>
    <row r="29" spans="1:7" ht="25.5" x14ac:dyDescent="0.25">
      <c r="A29" s="67">
        <v>4</v>
      </c>
      <c r="B29" s="11" t="s">
        <v>59</v>
      </c>
      <c r="C29" s="98">
        <f t="shared" ref="C29" si="7">C30+C31</f>
        <v>160260.83000000002</v>
      </c>
      <c r="D29" s="98">
        <f t="shared" ref="D29" si="8">D30+D31</f>
        <v>122402</v>
      </c>
      <c r="E29" s="98">
        <f t="shared" ref="E29" si="9">E30+E31</f>
        <v>118600</v>
      </c>
      <c r="F29" s="98">
        <f t="shared" ref="F29" si="10">F30+F31</f>
        <v>118600</v>
      </c>
      <c r="G29" s="98">
        <f t="shared" ref="G29" si="11">G30+G31</f>
        <v>118600</v>
      </c>
    </row>
    <row r="30" spans="1:7" ht="25.5" x14ac:dyDescent="0.25">
      <c r="A30" s="55">
        <v>43</v>
      </c>
      <c r="B30" s="16" t="s">
        <v>60</v>
      </c>
      <c r="C30" s="75">
        <v>34213.160000000003</v>
      </c>
      <c r="D30" s="72">
        <v>39722</v>
      </c>
      <c r="E30" s="72">
        <v>37000</v>
      </c>
      <c r="F30" s="72">
        <v>37000</v>
      </c>
      <c r="G30" s="74">
        <v>37000</v>
      </c>
    </row>
    <row r="31" spans="1:7" x14ac:dyDescent="0.25">
      <c r="A31" s="55">
        <v>44</v>
      </c>
      <c r="B31" s="16" t="s">
        <v>82</v>
      </c>
      <c r="C31" s="75">
        <v>126047.67</v>
      </c>
      <c r="D31" s="72">
        <v>82680</v>
      </c>
      <c r="E31" s="72">
        <v>81600</v>
      </c>
      <c r="F31" s="72">
        <v>81600</v>
      </c>
      <c r="G31" s="74">
        <v>81600</v>
      </c>
    </row>
    <row r="32" spans="1:7" x14ac:dyDescent="0.25">
      <c r="A32" s="67">
        <v>5</v>
      </c>
      <c r="B32" s="34" t="s">
        <v>61</v>
      </c>
      <c r="C32" s="98">
        <f t="shared" ref="C32" si="12">C33+C34</f>
        <v>1197375.69</v>
      </c>
      <c r="D32" s="98">
        <f t="shared" ref="D32" si="13">D33+D34</f>
        <v>1534395</v>
      </c>
      <c r="E32" s="98">
        <f t="shared" ref="E32" si="14">E33+E34</f>
        <v>8759663</v>
      </c>
      <c r="F32" s="98">
        <f t="shared" ref="F32" si="15">F33+F34</f>
        <v>1953540</v>
      </c>
      <c r="G32" s="98">
        <f t="shared" ref="G32" si="16">G33+G34</f>
        <v>1953540</v>
      </c>
    </row>
    <row r="33" spans="1:7" x14ac:dyDescent="0.25">
      <c r="A33" s="56">
        <v>51</v>
      </c>
      <c r="B33" s="70" t="s">
        <v>85</v>
      </c>
      <c r="C33" s="75">
        <v>4393.24</v>
      </c>
      <c r="D33" s="72">
        <v>3905</v>
      </c>
      <c r="E33" s="72">
        <v>6813723</v>
      </c>
      <c r="F33" s="72">
        <v>7600</v>
      </c>
      <c r="G33" s="74">
        <v>7600</v>
      </c>
    </row>
    <row r="34" spans="1:7" x14ac:dyDescent="0.25">
      <c r="A34" s="55">
        <v>52</v>
      </c>
      <c r="B34" s="16" t="s">
        <v>62</v>
      </c>
      <c r="C34" s="75">
        <v>1192982.45</v>
      </c>
      <c r="D34" s="72">
        <v>1530490</v>
      </c>
      <c r="E34" s="72">
        <v>1945940</v>
      </c>
      <c r="F34" s="72">
        <v>1945940</v>
      </c>
      <c r="G34" s="74">
        <v>1945940</v>
      </c>
    </row>
    <row r="35" spans="1:7" x14ac:dyDescent="0.25">
      <c r="A35" s="68">
        <v>6</v>
      </c>
      <c r="B35" s="68" t="s">
        <v>83</v>
      </c>
      <c r="C35" s="98">
        <f>C36</f>
        <v>3668.17</v>
      </c>
      <c r="D35" s="98">
        <f t="shared" ref="D35:G37" si="17">D36</f>
        <v>16391</v>
      </c>
      <c r="E35" s="98">
        <f t="shared" si="17"/>
        <v>10000</v>
      </c>
      <c r="F35" s="98">
        <f t="shared" si="17"/>
        <v>10000</v>
      </c>
      <c r="G35" s="98">
        <f t="shared" si="17"/>
        <v>10000</v>
      </c>
    </row>
    <row r="36" spans="1:7" x14ac:dyDescent="0.25">
      <c r="A36" s="56">
        <v>61</v>
      </c>
      <c r="B36" s="16" t="s">
        <v>83</v>
      </c>
      <c r="C36" s="75">
        <v>3668.17</v>
      </c>
      <c r="D36" s="72">
        <v>16391</v>
      </c>
      <c r="E36" s="72">
        <v>10000</v>
      </c>
      <c r="F36" s="72">
        <v>10000</v>
      </c>
      <c r="G36" s="72">
        <v>10000</v>
      </c>
    </row>
    <row r="37" spans="1:7" x14ac:dyDescent="0.25">
      <c r="A37" s="68">
        <v>7</v>
      </c>
      <c r="B37" s="68" t="s">
        <v>145</v>
      </c>
      <c r="C37" s="98">
        <f>C38</f>
        <v>312.33999999999997</v>
      </c>
      <c r="D37" s="98">
        <f t="shared" si="17"/>
        <v>98</v>
      </c>
      <c r="E37" s="98">
        <f t="shared" si="17"/>
        <v>0</v>
      </c>
      <c r="F37" s="98">
        <f t="shared" si="17"/>
        <v>0</v>
      </c>
      <c r="G37" s="98">
        <f t="shared" si="17"/>
        <v>0</v>
      </c>
    </row>
    <row r="38" spans="1:7" x14ac:dyDescent="0.25">
      <c r="A38" s="56">
        <v>71</v>
      </c>
      <c r="B38" s="16" t="s">
        <v>145</v>
      </c>
      <c r="C38" s="75">
        <v>312.33999999999997</v>
      </c>
      <c r="D38" s="72">
        <v>98</v>
      </c>
      <c r="E38" s="72">
        <v>0</v>
      </c>
      <c r="F38" s="72">
        <v>0</v>
      </c>
      <c r="G38" s="72">
        <v>0</v>
      </c>
    </row>
  </sheetData>
  <mergeCells count="1">
    <mergeCell ref="B1:G1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5"/>
  <sheetViews>
    <sheetView workbookViewId="0">
      <selection activeCell="E13" sqref="E13"/>
    </sheetView>
  </sheetViews>
  <sheetFormatPr defaultRowHeight="15" x14ac:dyDescent="0.25"/>
  <cols>
    <col min="2" max="2" width="37.7109375" customWidth="1"/>
    <col min="3" max="7" width="25.28515625" customWidth="1"/>
  </cols>
  <sheetData>
    <row r="1" spans="1:7" ht="15.75" x14ac:dyDescent="0.25">
      <c r="B1" s="115" t="s">
        <v>65</v>
      </c>
      <c r="C1" s="139"/>
      <c r="D1" s="139"/>
      <c r="E1" s="139"/>
      <c r="F1" s="139"/>
      <c r="G1" s="139"/>
    </row>
    <row r="2" spans="1:7" ht="18" x14ac:dyDescent="0.25">
      <c r="B2" s="4"/>
      <c r="C2" s="4"/>
      <c r="D2" s="4"/>
      <c r="E2" s="4"/>
      <c r="F2" s="5"/>
      <c r="G2" s="5"/>
    </row>
    <row r="3" spans="1:7" ht="25.5" x14ac:dyDescent="0.25">
      <c r="A3" s="19" t="s">
        <v>48</v>
      </c>
      <c r="B3" s="19" t="s">
        <v>55</v>
      </c>
      <c r="C3" s="18" t="s">
        <v>41</v>
      </c>
      <c r="D3" s="19" t="s">
        <v>43</v>
      </c>
      <c r="E3" s="19" t="s">
        <v>44</v>
      </c>
      <c r="F3" s="19" t="s">
        <v>45</v>
      </c>
      <c r="G3" s="19" t="s">
        <v>51</v>
      </c>
    </row>
    <row r="4" spans="1:7" s="57" customFormat="1" ht="11.25" x14ac:dyDescent="0.2">
      <c r="A4" s="59">
        <v>1</v>
      </c>
      <c r="B4" s="60">
        <v>2</v>
      </c>
      <c r="C4" s="60">
        <v>3</v>
      </c>
      <c r="D4" s="59">
        <v>4</v>
      </c>
      <c r="E4" s="59">
        <v>5</v>
      </c>
      <c r="F4" s="59">
        <v>6</v>
      </c>
      <c r="G4" s="59">
        <v>7</v>
      </c>
    </row>
    <row r="5" spans="1:7" ht="15.75" customHeight="1" x14ac:dyDescent="0.25">
      <c r="A5" s="11"/>
      <c r="B5" s="11" t="s">
        <v>49</v>
      </c>
      <c r="C5" s="76">
        <f>C6+C9+C11</f>
        <v>1373231.95</v>
      </c>
      <c r="D5" s="76">
        <f t="shared" ref="D5:G5" si="0">D6+D9+D11</f>
        <v>1706812</v>
      </c>
      <c r="E5" s="76">
        <f t="shared" si="0"/>
        <v>8917363</v>
      </c>
      <c r="F5" s="76">
        <f t="shared" si="0"/>
        <v>2111240</v>
      </c>
      <c r="G5" s="76">
        <f t="shared" si="0"/>
        <v>2111240</v>
      </c>
    </row>
    <row r="6" spans="1:7" ht="15.75" customHeight="1" x14ac:dyDescent="0.25">
      <c r="A6" s="61">
        <v>1</v>
      </c>
      <c r="B6" s="11" t="s">
        <v>66</v>
      </c>
      <c r="C6" s="76">
        <f>C7+C8</f>
        <v>0</v>
      </c>
      <c r="D6" s="76">
        <f t="shared" ref="D6:G6" si="1">D7+D8</f>
        <v>0</v>
      </c>
      <c r="E6" s="76">
        <f t="shared" si="1"/>
        <v>0</v>
      </c>
      <c r="F6" s="76">
        <f t="shared" si="1"/>
        <v>0</v>
      </c>
      <c r="G6" s="76">
        <f t="shared" si="1"/>
        <v>0</v>
      </c>
    </row>
    <row r="7" spans="1:7" ht="25.5" x14ac:dyDescent="0.25">
      <c r="A7" s="62">
        <v>11</v>
      </c>
      <c r="B7" s="16" t="s">
        <v>67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s="54" customFormat="1" x14ac:dyDescent="0.25">
      <c r="A8" s="62">
        <v>13</v>
      </c>
      <c r="B8" s="53" t="s">
        <v>68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61">
        <v>4</v>
      </c>
      <c r="B9" s="11" t="s">
        <v>69</v>
      </c>
      <c r="C9" s="76">
        <f>C10</f>
        <v>0</v>
      </c>
      <c r="D9" s="76">
        <f t="shared" ref="D9:G9" si="2">D10</f>
        <v>0</v>
      </c>
      <c r="E9" s="76">
        <f t="shared" si="2"/>
        <v>0</v>
      </c>
      <c r="F9" s="76">
        <f t="shared" si="2"/>
        <v>0</v>
      </c>
      <c r="G9" s="76">
        <f t="shared" si="2"/>
        <v>0</v>
      </c>
    </row>
    <row r="10" spans="1:7" ht="25.5" x14ac:dyDescent="0.25">
      <c r="A10" s="62">
        <v>41</v>
      </c>
      <c r="B10" s="17" t="s">
        <v>70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61">
        <v>9</v>
      </c>
      <c r="B11" s="69" t="s">
        <v>84</v>
      </c>
      <c r="C11" s="76">
        <f>SUM(C12:C15)</f>
        <v>1373231.95</v>
      </c>
      <c r="D11" s="76">
        <f t="shared" ref="D11:G11" si="3">SUM(D12:D15)</f>
        <v>1706812</v>
      </c>
      <c r="E11" s="76">
        <f t="shared" si="3"/>
        <v>8917363</v>
      </c>
      <c r="F11" s="76">
        <f t="shared" si="3"/>
        <v>2111240</v>
      </c>
      <c r="G11" s="76">
        <f t="shared" si="3"/>
        <v>2111240</v>
      </c>
    </row>
    <row r="12" spans="1:7" x14ac:dyDescent="0.25">
      <c r="A12" s="62">
        <v>91</v>
      </c>
      <c r="B12" s="17" t="s">
        <v>135</v>
      </c>
      <c r="C12" s="75">
        <v>1367769.33</v>
      </c>
      <c r="D12" s="72">
        <v>1703152</v>
      </c>
      <c r="E12" s="72">
        <v>8916313</v>
      </c>
      <c r="F12" s="72">
        <v>2110510</v>
      </c>
      <c r="G12" s="74">
        <v>2110510</v>
      </c>
    </row>
    <row r="13" spans="1:7" ht="25.5" x14ac:dyDescent="0.25">
      <c r="A13" s="62">
        <v>95</v>
      </c>
      <c r="B13" s="17" t="s">
        <v>136</v>
      </c>
      <c r="C13" s="75">
        <v>160</v>
      </c>
      <c r="D13" s="72">
        <v>0</v>
      </c>
      <c r="E13" s="72">
        <v>80</v>
      </c>
      <c r="F13" s="72">
        <v>80</v>
      </c>
      <c r="G13" s="74">
        <v>80</v>
      </c>
    </row>
    <row r="14" spans="1:7" x14ac:dyDescent="0.25">
      <c r="A14" s="62">
        <v>96</v>
      </c>
      <c r="B14" s="17" t="s">
        <v>137</v>
      </c>
      <c r="C14" s="75">
        <v>4654.38</v>
      </c>
      <c r="D14" s="72">
        <v>3010</v>
      </c>
      <c r="E14" s="72">
        <v>320</v>
      </c>
      <c r="F14" s="72">
        <v>0</v>
      </c>
      <c r="G14" s="74">
        <v>0</v>
      </c>
    </row>
    <row r="15" spans="1:7" ht="25.5" x14ac:dyDescent="0.25">
      <c r="A15" s="62">
        <v>98</v>
      </c>
      <c r="B15" s="17" t="s">
        <v>138</v>
      </c>
      <c r="C15" s="75">
        <v>648.24</v>
      </c>
      <c r="D15" s="72">
        <v>650</v>
      </c>
      <c r="E15" s="72">
        <v>650</v>
      </c>
      <c r="F15" s="72">
        <v>650</v>
      </c>
      <c r="G15" s="74">
        <v>650</v>
      </c>
    </row>
  </sheetData>
  <mergeCells count="1">
    <mergeCell ref="B1:G1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2"/>
  <sheetViews>
    <sheetView workbookViewId="0">
      <selection activeCell="A6" sqref="A6:XFD6"/>
    </sheetView>
  </sheetViews>
  <sheetFormatPr defaultRowHeight="15" x14ac:dyDescent="0.25"/>
  <cols>
    <col min="1" max="1" width="10.28515625" customWidth="1"/>
    <col min="2" max="7" width="25.28515625" customWidth="1"/>
  </cols>
  <sheetData>
    <row r="1" spans="1:7" ht="18" customHeight="1" x14ac:dyDescent="0.25">
      <c r="A1" s="115" t="s">
        <v>42</v>
      </c>
      <c r="B1" s="115"/>
      <c r="C1" s="115"/>
      <c r="D1" s="115"/>
      <c r="E1" s="115"/>
      <c r="F1" s="115"/>
      <c r="G1" s="115"/>
    </row>
    <row r="2" spans="1:7" ht="18" customHeight="1" x14ac:dyDescent="0.25">
      <c r="A2" s="36"/>
      <c r="B2" s="36"/>
      <c r="C2" s="36"/>
      <c r="D2" s="36"/>
      <c r="E2" s="36"/>
      <c r="F2" s="36"/>
      <c r="G2" s="36"/>
    </row>
    <row r="3" spans="1:7" ht="18" customHeight="1" x14ac:dyDescent="0.25">
      <c r="A3" s="115" t="s">
        <v>71</v>
      </c>
      <c r="B3" s="115"/>
      <c r="C3" s="115"/>
      <c r="D3" s="115"/>
      <c r="E3" s="115"/>
      <c r="F3" s="115"/>
      <c r="G3" s="115"/>
    </row>
    <row r="4" spans="1:7" ht="18" x14ac:dyDescent="0.25">
      <c r="A4" s="4"/>
      <c r="B4" s="4"/>
      <c r="C4" s="4"/>
      <c r="D4" s="4"/>
      <c r="E4" s="4"/>
      <c r="F4" s="5"/>
      <c r="G4" s="5"/>
    </row>
    <row r="5" spans="1:7" ht="25.5" x14ac:dyDescent="0.25">
      <c r="A5" s="19" t="s">
        <v>48</v>
      </c>
      <c r="B5" s="18" t="s">
        <v>24</v>
      </c>
      <c r="C5" s="18" t="s">
        <v>41</v>
      </c>
      <c r="D5" s="19" t="s">
        <v>43</v>
      </c>
      <c r="E5" s="19" t="s">
        <v>44</v>
      </c>
      <c r="F5" s="19" t="s">
        <v>45</v>
      </c>
      <c r="G5" s="19" t="s">
        <v>51</v>
      </c>
    </row>
    <row r="6" spans="1:7" s="57" customFormat="1" ht="11.25" x14ac:dyDescent="0.2">
      <c r="A6" s="59">
        <v>1</v>
      </c>
      <c r="B6" s="60">
        <v>2</v>
      </c>
      <c r="C6" s="60">
        <v>3</v>
      </c>
      <c r="D6" s="59">
        <v>4</v>
      </c>
      <c r="E6" s="59">
        <v>5</v>
      </c>
      <c r="F6" s="59">
        <v>6</v>
      </c>
      <c r="G6" s="59">
        <v>7</v>
      </c>
    </row>
    <row r="7" spans="1:7" ht="25.5" x14ac:dyDescent="0.25">
      <c r="A7" s="11">
        <v>8</v>
      </c>
      <c r="B7" s="11" t="s">
        <v>9</v>
      </c>
      <c r="C7" s="8"/>
      <c r="D7" s="9"/>
      <c r="E7" s="9"/>
      <c r="F7" s="9"/>
      <c r="G7" s="9"/>
    </row>
    <row r="8" spans="1:7" x14ac:dyDescent="0.25">
      <c r="A8" s="51">
        <v>84</v>
      </c>
      <c r="B8" s="15" t="s">
        <v>16</v>
      </c>
      <c r="C8" s="8"/>
      <c r="D8" s="9"/>
      <c r="E8" s="9"/>
      <c r="F8" s="9"/>
      <c r="G8" s="9"/>
    </row>
    <row r="9" spans="1:7" x14ac:dyDescent="0.25">
      <c r="A9" s="49" t="s">
        <v>22</v>
      </c>
      <c r="B9" s="35"/>
      <c r="C9" s="8"/>
      <c r="D9" s="9"/>
      <c r="E9" s="9"/>
      <c r="F9" s="9"/>
      <c r="G9" s="9"/>
    </row>
    <row r="10" spans="1:7" ht="25.5" x14ac:dyDescent="0.25">
      <c r="A10" s="14">
        <v>5</v>
      </c>
      <c r="B10" s="23" t="s">
        <v>10</v>
      </c>
      <c r="C10" s="8"/>
      <c r="D10" s="9"/>
      <c r="E10" s="9"/>
      <c r="F10" s="9"/>
      <c r="G10" s="9"/>
    </row>
    <row r="11" spans="1:7" ht="25.5" x14ac:dyDescent="0.25">
      <c r="A11" s="51">
        <v>54</v>
      </c>
      <c r="B11" s="24" t="s">
        <v>17</v>
      </c>
      <c r="C11" s="8"/>
      <c r="D11" s="9"/>
      <c r="E11" s="9"/>
      <c r="F11" s="9"/>
      <c r="G11" s="10"/>
    </row>
    <row r="12" spans="1:7" x14ac:dyDescent="0.25">
      <c r="A12" s="49" t="s">
        <v>22</v>
      </c>
      <c r="B12" s="35"/>
      <c r="C12" s="8"/>
      <c r="D12" s="9"/>
      <c r="E12" s="9"/>
      <c r="F12" s="9"/>
      <c r="G12" s="9"/>
    </row>
  </sheetData>
  <mergeCells count="2">
    <mergeCell ref="A1:G1"/>
    <mergeCell ref="A3:G3"/>
  </mergeCells>
  <pageMargins left="0.7" right="0.7" top="0.75" bottom="0.75" header="0.3" footer="0.3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60CC5-0EB6-4A15-B8D6-0D041A158236}">
  <sheetPr>
    <pageSetUpPr fitToPage="1"/>
  </sheetPr>
  <dimension ref="A1:G37"/>
  <sheetViews>
    <sheetView topLeftCell="A13" workbookViewId="0">
      <selection activeCell="C36" sqref="C36"/>
    </sheetView>
  </sheetViews>
  <sheetFormatPr defaultRowHeight="15" x14ac:dyDescent="0.25"/>
  <cols>
    <col min="2" max="2" width="27.42578125" customWidth="1"/>
    <col min="3" max="3" width="23.140625" customWidth="1"/>
    <col min="4" max="7" width="25.28515625" customWidth="1"/>
  </cols>
  <sheetData>
    <row r="1" spans="1:7" ht="18" customHeight="1" x14ac:dyDescent="0.25">
      <c r="B1" s="115" t="s">
        <v>72</v>
      </c>
      <c r="C1" s="115"/>
      <c r="D1" s="115"/>
      <c r="E1" s="115"/>
      <c r="F1" s="115"/>
      <c r="G1" s="115"/>
    </row>
    <row r="2" spans="1:7" ht="18" x14ac:dyDescent="0.25">
      <c r="B2" s="4"/>
      <c r="C2" s="4"/>
      <c r="D2" s="4"/>
      <c r="E2" s="4"/>
      <c r="F2" s="5"/>
      <c r="G2" s="5"/>
    </row>
    <row r="3" spans="1:7" ht="25.5" x14ac:dyDescent="0.25">
      <c r="A3" s="19" t="s">
        <v>48</v>
      </c>
      <c r="B3" s="18" t="s">
        <v>24</v>
      </c>
      <c r="C3" s="18" t="s">
        <v>41</v>
      </c>
      <c r="D3" s="19" t="s">
        <v>43</v>
      </c>
      <c r="E3" s="19" t="s">
        <v>44</v>
      </c>
      <c r="F3" s="19" t="s">
        <v>45</v>
      </c>
      <c r="G3" s="19" t="s">
        <v>46</v>
      </c>
    </row>
    <row r="4" spans="1:7" s="57" customFormat="1" ht="11.25" x14ac:dyDescent="0.2">
      <c r="A4" s="59">
        <v>1</v>
      </c>
      <c r="B4" s="60">
        <v>2</v>
      </c>
      <c r="C4" s="60">
        <v>3</v>
      </c>
      <c r="D4" s="59">
        <v>4</v>
      </c>
      <c r="E4" s="59">
        <v>5</v>
      </c>
      <c r="F4" s="59">
        <v>6</v>
      </c>
      <c r="G4" s="59">
        <v>7</v>
      </c>
    </row>
    <row r="5" spans="1:7" x14ac:dyDescent="0.25">
      <c r="A5" s="11"/>
      <c r="B5" s="11" t="s">
        <v>52</v>
      </c>
      <c r="C5" s="99">
        <f>C6+C8+C10+C13+C16+C19</f>
        <v>1299784.29</v>
      </c>
      <c r="D5" s="99">
        <f>D6+D8+D10+D13+D16+D20</f>
        <v>1760418</v>
      </c>
      <c r="E5" s="99">
        <f>E6+E8+E10+E13+E16+E20</f>
        <v>8917363</v>
      </c>
      <c r="F5" s="99">
        <f>F6+F8+F10+F13+F16+F20</f>
        <v>2111240</v>
      </c>
      <c r="G5" s="99">
        <f>G6+G8+G10+G13+G16+G20</f>
        <v>2111240</v>
      </c>
    </row>
    <row r="6" spans="1:7" x14ac:dyDescent="0.25">
      <c r="A6" s="11">
        <v>1</v>
      </c>
      <c r="B6" s="23" t="s">
        <v>58</v>
      </c>
      <c r="C6" s="94">
        <f>C7</f>
        <v>10408.620000000001</v>
      </c>
      <c r="D6" s="94">
        <f t="shared" ref="D6:G6" si="0">D7</f>
        <v>25183</v>
      </c>
      <c r="E6" s="94">
        <f t="shared" si="0"/>
        <v>21600</v>
      </c>
      <c r="F6" s="94">
        <f t="shared" si="0"/>
        <v>21600</v>
      </c>
      <c r="G6" s="94">
        <f t="shared" si="0"/>
        <v>21600</v>
      </c>
    </row>
    <row r="7" spans="1:7" x14ac:dyDescent="0.25">
      <c r="A7" s="55">
        <v>11</v>
      </c>
      <c r="B7" s="13" t="s">
        <v>58</v>
      </c>
      <c r="C7" s="95">
        <v>10408.620000000001</v>
      </c>
      <c r="D7" s="95">
        <v>25183</v>
      </c>
      <c r="E7" s="95">
        <v>21600</v>
      </c>
      <c r="F7" s="95">
        <v>21600</v>
      </c>
      <c r="G7" s="95">
        <v>21600</v>
      </c>
    </row>
    <row r="8" spans="1:7" x14ac:dyDescent="0.25">
      <c r="A8" s="68">
        <v>3</v>
      </c>
      <c r="B8" s="23" t="s">
        <v>63</v>
      </c>
      <c r="C8" s="94">
        <f>C9</f>
        <v>309.95</v>
      </c>
      <c r="D8" s="94">
        <f t="shared" ref="D8:G8" si="1">D9</f>
        <v>7500</v>
      </c>
      <c r="E8" s="94">
        <f t="shared" si="1"/>
        <v>7500</v>
      </c>
      <c r="F8" s="94">
        <f t="shared" si="1"/>
        <v>7500</v>
      </c>
      <c r="G8" s="94">
        <f t="shared" si="1"/>
        <v>7500</v>
      </c>
    </row>
    <row r="9" spans="1:7" x14ac:dyDescent="0.25">
      <c r="A9" s="55">
        <v>31</v>
      </c>
      <c r="B9" s="13" t="s">
        <v>63</v>
      </c>
      <c r="C9" s="95">
        <v>309.95</v>
      </c>
      <c r="D9" s="95">
        <v>7500</v>
      </c>
      <c r="E9" s="95">
        <v>7500</v>
      </c>
      <c r="F9" s="95">
        <v>7500</v>
      </c>
      <c r="G9" s="95">
        <v>7500</v>
      </c>
    </row>
    <row r="10" spans="1:7" ht="25.5" x14ac:dyDescent="0.25">
      <c r="A10" s="11">
        <v>4</v>
      </c>
      <c r="B10" s="11" t="s">
        <v>59</v>
      </c>
      <c r="C10" s="94">
        <f t="shared" ref="C10:G10" si="2">C11+C12</f>
        <v>152414.84</v>
      </c>
      <c r="D10" s="94">
        <f t="shared" si="2"/>
        <v>119680</v>
      </c>
      <c r="E10" s="94">
        <f t="shared" si="2"/>
        <v>118600</v>
      </c>
      <c r="F10" s="94">
        <f t="shared" si="2"/>
        <v>118600</v>
      </c>
      <c r="G10" s="94">
        <f t="shared" si="2"/>
        <v>118600</v>
      </c>
    </row>
    <row r="11" spans="1:7" ht="25.5" x14ac:dyDescent="0.25">
      <c r="A11" s="56">
        <v>43</v>
      </c>
      <c r="B11" s="16" t="s">
        <v>60</v>
      </c>
      <c r="C11" s="96">
        <v>31459.74</v>
      </c>
      <c r="D11" s="95">
        <v>37000</v>
      </c>
      <c r="E11" s="95">
        <v>37000</v>
      </c>
      <c r="F11" s="95">
        <v>37000</v>
      </c>
      <c r="G11" s="95">
        <v>37000</v>
      </c>
    </row>
    <row r="12" spans="1:7" x14ac:dyDescent="0.25">
      <c r="A12" s="56">
        <v>44</v>
      </c>
      <c r="B12" s="16" t="s">
        <v>82</v>
      </c>
      <c r="C12" s="96">
        <v>120955.1</v>
      </c>
      <c r="D12" s="95">
        <v>82680</v>
      </c>
      <c r="E12" s="95">
        <v>81600</v>
      </c>
      <c r="F12" s="95">
        <v>81600</v>
      </c>
      <c r="G12" s="95">
        <v>81600</v>
      </c>
    </row>
    <row r="13" spans="1:7" x14ac:dyDescent="0.25">
      <c r="A13" s="34">
        <v>5</v>
      </c>
      <c r="B13" s="34" t="s">
        <v>61</v>
      </c>
      <c r="C13" s="94">
        <f t="shared" ref="C13:G13" si="3">C14+C15</f>
        <v>1132178.54</v>
      </c>
      <c r="D13" s="94">
        <f t="shared" si="3"/>
        <v>1598055</v>
      </c>
      <c r="E13" s="94">
        <f t="shared" si="3"/>
        <v>8759663</v>
      </c>
      <c r="F13" s="94">
        <f t="shared" si="3"/>
        <v>1953540</v>
      </c>
      <c r="G13" s="94">
        <f t="shared" si="3"/>
        <v>1953540</v>
      </c>
    </row>
    <row r="14" spans="1:7" x14ac:dyDescent="0.25">
      <c r="A14" s="56">
        <v>51</v>
      </c>
      <c r="B14" s="70" t="s">
        <v>85</v>
      </c>
      <c r="C14" s="96">
        <v>4331.82</v>
      </c>
      <c r="D14" s="95">
        <v>4225</v>
      </c>
      <c r="E14" s="95">
        <v>6813723</v>
      </c>
      <c r="F14" s="95">
        <v>7600</v>
      </c>
      <c r="G14" s="97">
        <v>7600</v>
      </c>
    </row>
    <row r="15" spans="1:7" x14ac:dyDescent="0.25">
      <c r="A15" s="56">
        <v>52</v>
      </c>
      <c r="B15" s="16" t="s">
        <v>62</v>
      </c>
      <c r="C15" s="96">
        <v>1127846.72</v>
      </c>
      <c r="D15" s="95">
        <v>1593830</v>
      </c>
      <c r="E15" s="95">
        <v>1945940</v>
      </c>
      <c r="F15" s="95">
        <v>1945940</v>
      </c>
      <c r="G15" s="97">
        <v>1945940</v>
      </c>
    </row>
    <row r="16" spans="1:7" x14ac:dyDescent="0.25">
      <c r="A16" s="68">
        <v>6</v>
      </c>
      <c r="B16" s="68" t="s">
        <v>83</v>
      </c>
      <c r="C16" s="94">
        <f>C17</f>
        <v>4160</v>
      </c>
      <c r="D16" s="94">
        <f>D17</f>
        <v>10000</v>
      </c>
      <c r="E16" s="94">
        <f>E17</f>
        <v>10000</v>
      </c>
      <c r="F16" s="94">
        <f>F17</f>
        <v>10000</v>
      </c>
      <c r="G16" s="94">
        <f>G17</f>
        <v>10000</v>
      </c>
    </row>
    <row r="17" spans="1:7" x14ac:dyDescent="0.25">
      <c r="A17" s="56">
        <v>61</v>
      </c>
      <c r="B17" s="16" t="s">
        <v>83</v>
      </c>
      <c r="C17" s="96">
        <v>4160</v>
      </c>
      <c r="D17" s="95">
        <v>10000</v>
      </c>
      <c r="E17" s="95">
        <v>10000</v>
      </c>
      <c r="F17" s="95">
        <v>10000</v>
      </c>
      <c r="G17" s="97">
        <v>10000</v>
      </c>
    </row>
    <row r="18" spans="1:7" x14ac:dyDescent="0.25">
      <c r="A18" s="68">
        <v>7</v>
      </c>
      <c r="B18" s="68" t="s">
        <v>145</v>
      </c>
      <c r="C18" s="94">
        <f>C19</f>
        <v>312.33999999999997</v>
      </c>
      <c r="D18" s="94">
        <f>D19</f>
        <v>0</v>
      </c>
      <c r="E18" s="94">
        <f>E19</f>
        <v>0</v>
      </c>
      <c r="F18" s="94">
        <f>F19</f>
        <v>0</v>
      </c>
      <c r="G18" s="94">
        <f>G19</f>
        <v>0</v>
      </c>
    </row>
    <row r="19" spans="1:7" x14ac:dyDescent="0.25">
      <c r="A19" s="56">
        <v>71</v>
      </c>
      <c r="B19" s="16" t="s">
        <v>145</v>
      </c>
      <c r="C19" s="96">
        <v>312.33999999999997</v>
      </c>
      <c r="D19" s="95">
        <v>0</v>
      </c>
      <c r="E19" s="95">
        <v>0</v>
      </c>
      <c r="F19" s="95">
        <v>0</v>
      </c>
      <c r="G19" s="97">
        <v>0</v>
      </c>
    </row>
    <row r="20" spans="1:7" ht="38.25" x14ac:dyDescent="0.25">
      <c r="A20" s="11">
        <v>8</v>
      </c>
      <c r="B20" s="11" t="s">
        <v>73</v>
      </c>
      <c r="C20" s="94">
        <f>C1</f>
        <v>0</v>
      </c>
      <c r="D20" s="94">
        <f>D21</f>
        <v>0</v>
      </c>
      <c r="E20" s="94">
        <f>E21</f>
        <v>0</v>
      </c>
      <c r="F20" s="94">
        <f>F21</f>
        <v>0</v>
      </c>
      <c r="G20" s="94">
        <f>G21</f>
        <v>0</v>
      </c>
    </row>
    <row r="21" spans="1:7" ht="38.25" x14ac:dyDescent="0.25">
      <c r="A21" s="56">
        <v>81</v>
      </c>
      <c r="B21" s="16" t="s">
        <v>73</v>
      </c>
      <c r="C21" s="96">
        <v>0</v>
      </c>
      <c r="D21" s="95">
        <v>0</v>
      </c>
      <c r="E21" s="95">
        <v>0</v>
      </c>
      <c r="F21" s="95">
        <v>0</v>
      </c>
      <c r="G21" s="97">
        <v>0</v>
      </c>
    </row>
    <row r="22" spans="1:7" x14ac:dyDescent="0.25">
      <c r="A22" s="56"/>
      <c r="B22" s="16"/>
      <c r="C22" s="96"/>
      <c r="D22" s="96"/>
      <c r="E22" s="96"/>
      <c r="F22" s="96"/>
      <c r="G22" s="100"/>
    </row>
    <row r="23" spans="1:7" x14ac:dyDescent="0.25">
      <c r="A23" s="11"/>
      <c r="B23" s="11" t="s">
        <v>53</v>
      </c>
      <c r="C23" s="93">
        <f>C24+C26+C28+C31+C34+C36</f>
        <v>1373231.95</v>
      </c>
      <c r="D23" s="93">
        <f>D24+D26+D28+D31+D34+D36</f>
        <v>1706812</v>
      </c>
      <c r="E23" s="93">
        <f>E24+E26+E28+E31+E34+E36</f>
        <v>8917363</v>
      </c>
      <c r="F23" s="93">
        <f>F24+F26+F28+F31+F34+F36</f>
        <v>2111240</v>
      </c>
      <c r="G23" s="93">
        <f>G24+G26+G28+G31+G34+G36</f>
        <v>2111240</v>
      </c>
    </row>
    <row r="24" spans="1:7" x14ac:dyDescent="0.25">
      <c r="A24" s="11">
        <v>1</v>
      </c>
      <c r="B24" s="23" t="s">
        <v>58</v>
      </c>
      <c r="C24" s="94">
        <f>C25</f>
        <v>10408.620000000001</v>
      </c>
      <c r="D24" s="94">
        <f t="shared" ref="D24:G24" si="4">D25</f>
        <v>25183</v>
      </c>
      <c r="E24" s="94">
        <f t="shared" si="4"/>
        <v>21600</v>
      </c>
      <c r="F24" s="94">
        <f t="shared" si="4"/>
        <v>21600</v>
      </c>
      <c r="G24" s="94">
        <f t="shared" si="4"/>
        <v>21600</v>
      </c>
    </row>
    <row r="25" spans="1:7" x14ac:dyDescent="0.25">
      <c r="A25" s="55">
        <v>11</v>
      </c>
      <c r="B25" s="13" t="s">
        <v>58</v>
      </c>
      <c r="C25" s="96">
        <v>10408.620000000001</v>
      </c>
      <c r="D25" s="95">
        <v>25183</v>
      </c>
      <c r="E25" s="95">
        <v>21600</v>
      </c>
      <c r="F25" s="95">
        <v>21600</v>
      </c>
      <c r="G25" s="95">
        <v>21600</v>
      </c>
    </row>
    <row r="26" spans="1:7" x14ac:dyDescent="0.25">
      <c r="A26" s="11">
        <v>3</v>
      </c>
      <c r="B26" s="23" t="s">
        <v>63</v>
      </c>
      <c r="C26" s="94">
        <f>C27</f>
        <v>1206.3</v>
      </c>
      <c r="D26" s="94">
        <f t="shared" ref="D26:G26" si="5">D27</f>
        <v>8343</v>
      </c>
      <c r="E26" s="94">
        <f t="shared" si="5"/>
        <v>7500</v>
      </c>
      <c r="F26" s="94">
        <f t="shared" si="5"/>
        <v>7500</v>
      </c>
      <c r="G26" s="94">
        <f t="shared" si="5"/>
        <v>7500</v>
      </c>
    </row>
    <row r="27" spans="1:7" x14ac:dyDescent="0.25">
      <c r="A27" s="55">
        <v>31</v>
      </c>
      <c r="B27" s="13" t="s">
        <v>63</v>
      </c>
      <c r="C27" s="96">
        <v>1206.3</v>
      </c>
      <c r="D27" s="95">
        <v>8343</v>
      </c>
      <c r="E27" s="95">
        <v>7500</v>
      </c>
      <c r="F27" s="95">
        <v>7500</v>
      </c>
      <c r="G27" s="97">
        <v>7500</v>
      </c>
    </row>
    <row r="28" spans="1:7" ht="25.5" x14ac:dyDescent="0.25">
      <c r="A28" s="67">
        <v>4</v>
      </c>
      <c r="B28" s="11" t="s">
        <v>59</v>
      </c>
      <c r="C28" s="94">
        <f t="shared" ref="C28:G28" si="6">C29+C30</f>
        <v>160260.83000000002</v>
      </c>
      <c r="D28" s="94">
        <f t="shared" si="6"/>
        <v>122402</v>
      </c>
      <c r="E28" s="94">
        <f t="shared" si="6"/>
        <v>118600</v>
      </c>
      <c r="F28" s="94">
        <f t="shared" si="6"/>
        <v>118600</v>
      </c>
      <c r="G28" s="94">
        <f t="shared" si="6"/>
        <v>118600</v>
      </c>
    </row>
    <row r="29" spans="1:7" ht="25.5" x14ac:dyDescent="0.25">
      <c r="A29" s="55">
        <v>43</v>
      </c>
      <c r="B29" s="16" t="s">
        <v>60</v>
      </c>
      <c r="C29" s="96">
        <v>34213.160000000003</v>
      </c>
      <c r="D29" s="95">
        <v>39722</v>
      </c>
      <c r="E29" s="95">
        <v>37000</v>
      </c>
      <c r="F29" s="95">
        <v>37000</v>
      </c>
      <c r="G29" s="97">
        <v>37000</v>
      </c>
    </row>
    <row r="30" spans="1:7" x14ac:dyDescent="0.25">
      <c r="A30" s="55">
        <v>44</v>
      </c>
      <c r="B30" s="16" t="s">
        <v>82</v>
      </c>
      <c r="C30" s="96">
        <v>126047.67</v>
      </c>
      <c r="D30" s="95">
        <v>82680</v>
      </c>
      <c r="E30" s="95">
        <v>81600</v>
      </c>
      <c r="F30" s="95">
        <v>81600</v>
      </c>
      <c r="G30" s="97">
        <v>81600</v>
      </c>
    </row>
    <row r="31" spans="1:7" x14ac:dyDescent="0.25">
      <c r="A31" s="67">
        <v>5</v>
      </c>
      <c r="B31" s="34" t="s">
        <v>61</v>
      </c>
      <c r="C31" s="94">
        <f t="shared" ref="C31:G31" si="7">C32+C33</f>
        <v>1197375.69</v>
      </c>
      <c r="D31" s="94">
        <f t="shared" si="7"/>
        <v>1534395</v>
      </c>
      <c r="E31" s="94">
        <f t="shared" si="7"/>
        <v>8759663</v>
      </c>
      <c r="F31" s="94">
        <f t="shared" si="7"/>
        <v>1953540</v>
      </c>
      <c r="G31" s="94">
        <f t="shared" si="7"/>
        <v>1953540</v>
      </c>
    </row>
    <row r="32" spans="1:7" x14ac:dyDescent="0.25">
      <c r="A32" s="56">
        <v>51</v>
      </c>
      <c r="B32" s="70" t="s">
        <v>85</v>
      </c>
      <c r="C32" s="96">
        <v>4393.24</v>
      </c>
      <c r="D32" s="95">
        <v>3905</v>
      </c>
      <c r="E32" s="95">
        <v>6813723</v>
      </c>
      <c r="F32" s="95">
        <v>7600</v>
      </c>
      <c r="G32" s="97">
        <v>7600</v>
      </c>
    </row>
    <row r="33" spans="1:7" x14ac:dyDescent="0.25">
      <c r="A33" s="55">
        <v>52</v>
      </c>
      <c r="B33" s="16" t="s">
        <v>62</v>
      </c>
      <c r="C33" s="75">
        <v>1192982.45</v>
      </c>
      <c r="D33" s="72">
        <v>1530490</v>
      </c>
      <c r="E33" s="72">
        <v>1945940</v>
      </c>
      <c r="F33" s="72">
        <v>1945940</v>
      </c>
      <c r="G33" s="74">
        <v>1945940</v>
      </c>
    </row>
    <row r="34" spans="1:7" x14ac:dyDescent="0.25">
      <c r="A34" s="68">
        <v>6</v>
      </c>
      <c r="B34" s="68" t="s">
        <v>83</v>
      </c>
      <c r="C34" s="98">
        <f>C35</f>
        <v>3668.17</v>
      </c>
      <c r="D34" s="98">
        <f t="shared" ref="D34:G36" si="8">D35</f>
        <v>16391</v>
      </c>
      <c r="E34" s="98">
        <f t="shared" si="8"/>
        <v>10000</v>
      </c>
      <c r="F34" s="98">
        <f t="shared" si="8"/>
        <v>10000</v>
      </c>
      <c r="G34" s="98">
        <f t="shared" si="8"/>
        <v>10000</v>
      </c>
    </row>
    <row r="35" spans="1:7" x14ac:dyDescent="0.25">
      <c r="A35" s="56">
        <v>61</v>
      </c>
      <c r="B35" s="16" t="s">
        <v>83</v>
      </c>
      <c r="C35" s="75">
        <v>3668.17</v>
      </c>
      <c r="D35" s="72">
        <v>16391</v>
      </c>
      <c r="E35" s="72">
        <v>10000</v>
      </c>
      <c r="F35" s="72">
        <v>10000</v>
      </c>
      <c r="G35" s="72">
        <v>10000</v>
      </c>
    </row>
    <row r="36" spans="1:7" x14ac:dyDescent="0.25">
      <c r="A36" s="68">
        <v>7</v>
      </c>
      <c r="B36" s="68" t="s">
        <v>145</v>
      </c>
      <c r="C36" s="98">
        <f>C37</f>
        <v>312.33999999999997</v>
      </c>
      <c r="D36" s="98">
        <f t="shared" si="8"/>
        <v>98</v>
      </c>
      <c r="E36" s="98">
        <f t="shared" si="8"/>
        <v>0</v>
      </c>
      <c r="F36" s="98">
        <f t="shared" si="8"/>
        <v>0</v>
      </c>
      <c r="G36" s="98">
        <f t="shared" si="8"/>
        <v>0</v>
      </c>
    </row>
    <row r="37" spans="1:7" x14ac:dyDescent="0.25">
      <c r="A37" s="56">
        <v>71</v>
      </c>
      <c r="B37" s="16" t="s">
        <v>145</v>
      </c>
      <c r="C37" s="75">
        <v>312.33999999999997</v>
      </c>
      <c r="D37" s="72">
        <v>98</v>
      </c>
      <c r="E37" s="72">
        <v>0</v>
      </c>
      <c r="F37" s="72">
        <v>0</v>
      </c>
      <c r="G37" s="72">
        <v>0</v>
      </c>
    </row>
  </sheetData>
  <mergeCells count="1">
    <mergeCell ref="B1:G1"/>
  </mergeCells>
  <pageMargins left="0.7" right="0.7" top="0.75" bottom="0.75" header="0.3" footer="0.3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31"/>
  <sheetViews>
    <sheetView workbookViewId="0">
      <selection activeCell="E106" sqref="E106"/>
    </sheetView>
  </sheetViews>
  <sheetFormatPr defaultRowHeight="15" x14ac:dyDescent="0.25"/>
  <cols>
    <col min="1" max="1" width="4.140625" customWidth="1"/>
    <col min="2" max="2" width="8.42578125" bestFit="1" customWidth="1"/>
    <col min="3" max="3" width="18.7109375" customWidth="1"/>
    <col min="4" max="4" width="30" customWidth="1"/>
    <col min="5" max="5" width="23" customWidth="1"/>
    <col min="6" max="6" width="21.5703125" customWidth="1"/>
    <col min="7" max="7" width="20.28515625" customWidth="1"/>
    <col min="8" max="8" width="21.42578125" customWidth="1"/>
    <col min="9" max="9" width="21.28515625" customWidth="1"/>
  </cols>
  <sheetData>
    <row r="1" spans="1:9" ht="18" customHeight="1" x14ac:dyDescent="0.25">
      <c r="A1" s="115" t="s">
        <v>11</v>
      </c>
      <c r="B1" s="116"/>
      <c r="C1" s="116"/>
      <c r="D1" s="116"/>
      <c r="E1" s="116"/>
      <c r="F1" s="116"/>
      <c r="G1" s="116"/>
      <c r="H1" s="116"/>
      <c r="I1" s="116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25.5" x14ac:dyDescent="0.25">
      <c r="A3" s="158" t="s">
        <v>13</v>
      </c>
      <c r="B3" s="159"/>
      <c r="C3" s="160"/>
      <c r="D3" s="18" t="s">
        <v>14</v>
      </c>
      <c r="E3" s="18" t="s">
        <v>41</v>
      </c>
      <c r="F3" s="19" t="s">
        <v>43</v>
      </c>
      <c r="G3" s="19" t="s">
        <v>54</v>
      </c>
      <c r="H3" s="19" t="s">
        <v>45</v>
      </c>
      <c r="I3" s="19" t="s">
        <v>51</v>
      </c>
    </row>
    <row r="4" spans="1:9" s="57" customFormat="1" ht="11.25" x14ac:dyDescent="0.2">
      <c r="A4" s="143">
        <v>1</v>
      </c>
      <c r="B4" s="144"/>
      <c r="C4" s="145"/>
      <c r="D4" s="63">
        <v>2</v>
      </c>
      <c r="E4" s="63">
        <v>3</v>
      </c>
      <c r="F4" s="64">
        <v>4</v>
      </c>
      <c r="G4" s="64">
        <v>5</v>
      </c>
      <c r="H4" s="64">
        <v>6</v>
      </c>
      <c r="I4" s="64">
        <v>7</v>
      </c>
    </row>
    <row r="5" spans="1:9" ht="40.5" customHeight="1" x14ac:dyDescent="0.25">
      <c r="A5" s="161" t="s">
        <v>97</v>
      </c>
      <c r="B5" s="162"/>
      <c r="C5" s="163"/>
      <c r="D5" s="83" t="s">
        <v>99</v>
      </c>
      <c r="E5" s="84">
        <f>E6</f>
        <v>1373231.95</v>
      </c>
      <c r="F5" s="84">
        <f>F6</f>
        <v>1706812</v>
      </c>
      <c r="G5" s="84">
        <f t="shared" ref="G5:I5" si="0">G6</f>
        <v>8917363</v>
      </c>
      <c r="H5" s="84">
        <f t="shared" si="0"/>
        <v>2111240</v>
      </c>
      <c r="I5" s="84">
        <f t="shared" si="0"/>
        <v>2111240</v>
      </c>
    </row>
    <row r="6" spans="1:9" ht="28.5" customHeight="1" x14ac:dyDescent="0.25">
      <c r="A6" s="164" t="s">
        <v>98</v>
      </c>
      <c r="B6" s="165"/>
      <c r="C6" s="166"/>
      <c r="D6" s="85" t="s">
        <v>100</v>
      </c>
      <c r="E6" s="86">
        <f>SUM(E7:E14)</f>
        <v>1373231.95</v>
      </c>
      <c r="F6" s="86">
        <f>SUM(F7:F14)</f>
        <v>1706812</v>
      </c>
      <c r="G6" s="86">
        <f>SUM(G7:G14)</f>
        <v>8917363</v>
      </c>
      <c r="H6" s="86">
        <f>SUM(H7:H14)</f>
        <v>2111240</v>
      </c>
      <c r="I6" s="86">
        <f>SUM(I7:I14)</f>
        <v>2111240</v>
      </c>
    </row>
    <row r="7" spans="1:9" s="54" customFormat="1" ht="15.75" customHeight="1" x14ac:dyDescent="0.25">
      <c r="A7" s="140" t="s">
        <v>86</v>
      </c>
      <c r="B7" s="141"/>
      <c r="C7" s="142"/>
      <c r="D7" s="65" t="s">
        <v>58</v>
      </c>
      <c r="E7" s="79">
        <v>10408.620000000001</v>
      </c>
      <c r="F7" s="71">
        <v>25183</v>
      </c>
      <c r="G7" s="71">
        <v>21600</v>
      </c>
      <c r="H7" s="71">
        <v>21600</v>
      </c>
      <c r="I7" s="71">
        <v>21600</v>
      </c>
    </row>
    <row r="8" spans="1:9" s="54" customFormat="1" ht="15.75" customHeight="1" x14ac:dyDescent="0.25">
      <c r="A8" s="140" t="s">
        <v>87</v>
      </c>
      <c r="B8" s="141"/>
      <c r="C8" s="142"/>
      <c r="D8" s="65" t="s">
        <v>63</v>
      </c>
      <c r="E8" s="79">
        <v>1206.3</v>
      </c>
      <c r="F8" s="71">
        <v>8343</v>
      </c>
      <c r="G8" s="71">
        <v>7500</v>
      </c>
      <c r="H8" s="71">
        <v>7500</v>
      </c>
      <c r="I8" s="71">
        <v>7500</v>
      </c>
    </row>
    <row r="9" spans="1:9" s="54" customFormat="1" ht="15.75" customHeight="1" x14ac:dyDescent="0.25">
      <c r="A9" s="140" t="s">
        <v>88</v>
      </c>
      <c r="B9" s="141"/>
      <c r="C9" s="142"/>
      <c r="D9" s="65" t="s">
        <v>60</v>
      </c>
      <c r="E9" s="79">
        <v>34213.160000000003</v>
      </c>
      <c r="F9" s="71">
        <v>39722</v>
      </c>
      <c r="G9" s="71">
        <v>37000</v>
      </c>
      <c r="H9" s="71">
        <v>37000</v>
      </c>
      <c r="I9" s="71">
        <v>37000</v>
      </c>
    </row>
    <row r="10" spans="1:9" s="54" customFormat="1" ht="15.75" customHeight="1" x14ac:dyDescent="0.25">
      <c r="A10" s="140" t="s">
        <v>89</v>
      </c>
      <c r="B10" s="141"/>
      <c r="C10" s="142"/>
      <c r="D10" s="65" t="s">
        <v>82</v>
      </c>
      <c r="E10" s="79">
        <v>126047.67</v>
      </c>
      <c r="F10" s="71">
        <v>82680</v>
      </c>
      <c r="G10" s="71">
        <v>81600</v>
      </c>
      <c r="H10" s="71">
        <v>81600</v>
      </c>
      <c r="I10" s="71">
        <v>81600</v>
      </c>
    </row>
    <row r="11" spans="1:9" s="54" customFormat="1" ht="15.75" customHeight="1" x14ac:dyDescent="0.25">
      <c r="A11" s="140" t="s">
        <v>90</v>
      </c>
      <c r="B11" s="141"/>
      <c r="C11" s="142"/>
      <c r="D11" s="65" t="s">
        <v>91</v>
      </c>
      <c r="E11" s="79">
        <v>4393.24</v>
      </c>
      <c r="F11" s="71">
        <v>3905</v>
      </c>
      <c r="G11" s="71">
        <v>6813723</v>
      </c>
      <c r="H11" s="71">
        <v>7600</v>
      </c>
      <c r="I11" s="71">
        <v>7600</v>
      </c>
    </row>
    <row r="12" spans="1:9" s="54" customFormat="1" ht="15.75" customHeight="1" x14ac:dyDescent="0.25">
      <c r="A12" s="140" t="s">
        <v>92</v>
      </c>
      <c r="B12" s="141"/>
      <c r="C12" s="142"/>
      <c r="D12" s="31" t="s">
        <v>93</v>
      </c>
      <c r="E12" s="79">
        <v>1192982.45</v>
      </c>
      <c r="F12" s="71">
        <v>1530490</v>
      </c>
      <c r="G12" s="71">
        <v>1945940</v>
      </c>
      <c r="H12" s="71">
        <v>1945940</v>
      </c>
      <c r="I12" s="71">
        <v>1945940</v>
      </c>
    </row>
    <row r="13" spans="1:9" s="54" customFormat="1" ht="15.75" customHeight="1" x14ac:dyDescent="0.25">
      <c r="A13" s="103" t="s">
        <v>94</v>
      </c>
      <c r="B13" s="101"/>
      <c r="C13" s="102"/>
      <c r="D13" s="104" t="s">
        <v>83</v>
      </c>
      <c r="E13" s="79">
        <v>3668.17</v>
      </c>
      <c r="F13" s="71">
        <v>16391</v>
      </c>
      <c r="G13" s="71">
        <v>10000</v>
      </c>
      <c r="H13" s="71">
        <v>10000</v>
      </c>
      <c r="I13" s="71">
        <v>10000</v>
      </c>
    </row>
    <row r="14" spans="1:9" s="54" customFormat="1" ht="15" customHeight="1" x14ac:dyDescent="0.25">
      <c r="A14" s="140" t="s">
        <v>146</v>
      </c>
      <c r="B14" s="141"/>
      <c r="C14" s="142"/>
      <c r="D14" s="31" t="s">
        <v>145</v>
      </c>
      <c r="E14" s="79">
        <v>312.33999999999997</v>
      </c>
      <c r="F14" s="71">
        <v>98</v>
      </c>
      <c r="G14" s="71">
        <v>0</v>
      </c>
      <c r="H14" s="71">
        <v>0</v>
      </c>
      <c r="I14" s="71">
        <v>0</v>
      </c>
    </row>
    <row r="15" spans="1:9" ht="25.5" x14ac:dyDescent="0.25">
      <c r="A15" s="149" t="s">
        <v>95</v>
      </c>
      <c r="B15" s="150"/>
      <c r="C15" s="151"/>
      <c r="D15" s="85" t="s">
        <v>96</v>
      </c>
      <c r="E15" s="87">
        <f>E17+E21+E25+E30+E34+E37</f>
        <v>4654.38</v>
      </c>
      <c r="F15" s="87">
        <f>F17+F21+F25+F30+F34+F37</f>
        <v>7010</v>
      </c>
      <c r="G15" s="87">
        <f>G17+G21+G25+G30+G34+G37</f>
        <v>6817523</v>
      </c>
      <c r="H15" s="87">
        <f>H17+H21+H25+H30+H34+H37</f>
        <v>11400</v>
      </c>
      <c r="I15" s="87">
        <f>I17+I21+I25+I30+I34+I37</f>
        <v>11400</v>
      </c>
    </row>
    <row r="16" spans="1:9" ht="30.75" customHeight="1" x14ac:dyDescent="0.25">
      <c r="A16" s="152" t="s">
        <v>151</v>
      </c>
      <c r="B16" s="153"/>
      <c r="C16" s="154"/>
      <c r="D16" s="108" t="s">
        <v>152</v>
      </c>
      <c r="E16" s="81">
        <f>E17</f>
        <v>0</v>
      </c>
      <c r="F16" s="82">
        <f>F17</f>
        <v>0</v>
      </c>
      <c r="G16" s="82">
        <f>G17</f>
        <v>6805803</v>
      </c>
      <c r="H16" s="82">
        <f>H17</f>
        <v>0</v>
      </c>
      <c r="I16" s="82">
        <f>I17</f>
        <v>0</v>
      </c>
    </row>
    <row r="17" spans="1:9" s="109" customFormat="1" ht="15" customHeight="1" x14ac:dyDescent="0.25">
      <c r="A17" s="155" t="s">
        <v>90</v>
      </c>
      <c r="B17" s="156"/>
      <c r="C17" s="157"/>
      <c r="D17" s="35" t="s">
        <v>85</v>
      </c>
      <c r="E17" s="75">
        <f>E18+E19</f>
        <v>0</v>
      </c>
      <c r="F17" s="75">
        <f t="shared" ref="F17:I18" si="1">F18</f>
        <v>0</v>
      </c>
      <c r="G17" s="75">
        <f t="shared" si="1"/>
        <v>6805803</v>
      </c>
      <c r="H17" s="75">
        <f t="shared" si="1"/>
        <v>0</v>
      </c>
      <c r="I17" s="75">
        <f t="shared" si="1"/>
        <v>0</v>
      </c>
    </row>
    <row r="18" spans="1:9" ht="26.25" customHeight="1" x14ac:dyDescent="0.25">
      <c r="A18" s="155" t="s">
        <v>111</v>
      </c>
      <c r="B18" s="156"/>
      <c r="C18" s="157"/>
      <c r="D18" s="35" t="s">
        <v>8</v>
      </c>
      <c r="E18" s="75">
        <v>0</v>
      </c>
      <c r="F18" s="75">
        <f t="shared" si="1"/>
        <v>0</v>
      </c>
      <c r="G18" s="75">
        <f>G19</f>
        <v>6805803</v>
      </c>
      <c r="H18" s="75">
        <f t="shared" si="1"/>
        <v>0</v>
      </c>
      <c r="I18" s="75">
        <f t="shared" si="1"/>
        <v>0</v>
      </c>
    </row>
    <row r="19" spans="1:9" ht="29.25" customHeight="1" x14ac:dyDescent="0.25">
      <c r="A19" s="146" t="s">
        <v>124</v>
      </c>
      <c r="B19" s="147"/>
      <c r="C19" s="148"/>
      <c r="D19" s="35" t="s">
        <v>125</v>
      </c>
      <c r="E19" s="75">
        <v>0</v>
      </c>
      <c r="F19" s="75">
        <v>0</v>
      </c>
      <c r="G19" s="75">
        <v>6805803</v>
      </c>
      <c r="H19" s="75">
        <v>0</v>
      </c>
      <c r="I19" s="75">
        <v>0</v>
      </c>
    </row>
    <row r="20" spans="1:9" x14ac:dyDescent="0.25">
      <c r="A20" s="152" t="s">
        <v>149</v>
      </c>
      <c r="B20" s="153"/>
      <c r="C20" s="154"/>
      <c r="D20" s="108" t="s">
        <v>150</v>
      </c>
      <c r="E20" s="81">
        <f>E21</f>
        <v>0</v>
      </c>
      <c r="F20" s="82">
        <f>F21+F25</f>
        <v>4000</v>
      </c>
      <c r="G20" s="82">
        <f>G21+G25</f>
        <v>11400</v>
      </c>
      <c r="H20" s="82">
        <f>H21+H25</f>
        <v>11400</v>
      </c>
      <c r="I20" s="82">
        <f>I21+I25</f>
        <v>11400</v>
      </c>
    </row>
    <row r="21" spans="1:9" ht="20.25" customHeight="1" x14ac:dyDescent="0.25">
      <c r="A21" s="167" t="s">
        <v>153</v>
      </c>
      <c r="B21" s="167"/>
      <c r="C21" s="168"/>
      <c r="D21" s="35" t="s">
        <v>58</v>
      </c>
      <c r="E21" s="110">
        <v>0</v>
      </c>
      <c r="F21" s="110">
        <f>F22</f>
        <v>2435</v>
      </c>
      <c r="G21" s="110">
        <f>G22</f>
        <v>3800</v>
      </c>
      <c r="H21" s="110">
        <f>H22</f>
        <v>3800</v>
      </c>
      <c r="I21" s="110">
        <f>I22</f>
        <v>3800</v>
      </c>
    </row>
    <row r="22" spans="1:9" ht="20.25" customHeight="1" x14ac:dyDescent="0.25">
      <c r="A22" s="155" t="s">
        <v>103</v>
      </c>
      <c r="B22" s="156"/>
      <c r="C22" s="157"/>
      <c r="D22" s="35" t="s">
        <v>6</v>
      </c>
      <c r="E22" s="110">
        <v>0</v>
      </c>
      <c r="F22" s="110">
        <f>F23+F24</f>
        <v>2435</v>
      </c>
      <c r="G22" s="110">
        <f>G23+G24</f>
        <v>3800</v>
      </c>
      <c r="H22" s="110">
        <f>H23+H24</f>
        <v>3800</v>
      </c>
      <c r="I22" s="110">
        <f>I23+I24</f>
        <v>3800</v>
      </c>
    </row>
    <row r="23" spans="1:9" ht="20.25" customHeight="1" x14ac:dyDescent="0.25">
      <c r="A23" s="146" t="s">
        <v>115</v>
      </c>
      <c r="B23" s="147"/>
      <c r="C23" s="148"/>
      <c r="D23" s="35" t="s">
        <v>7</v>
      </c>
      <c r="E23" s="110">
        <v>0</v>
      </c>
      <c r="F23" s="110">
        <v>2105</v>
      </c>
      <c r="G23" s="110">
        <v>3450</v>
      </c>
      <c r="H23" s="110">
        <v>3450</v>
      </c>
      <c r="I23" s="110">
        <v>3450</v>
      </c>
    </row>
    <row r="24" spans="1:9" ht="20.25" customHeight="1" x14ac:dyDescent="0.25">
      <c r="A24" s="146" t="s">
        <v>104</v>
      </c>
      <c r="B24" s="147"/>
      <c r="C24" s="148"/>
      <c r="D24" s="35" t="s">
        <v>15</v>
      </c>
      <c r="E24" s="110">
        <v>0</v>
      </c>
      <c r="F24" s="110">
        <v>330</v>
      </c>
      <c r="G24" s="110">
        <v>350</v>
      </c>
      <c r="H24" s="110">
        <v>350</v>
      </c>
      <c r="I24" s="110">
        <v>350</v>
      </c>
    </row>
    <row r="25" spans="1:9" ht="20.25" customHeight="1" x14ac:dyDescent="0.25">
      <c r="A25" s="169" t="s">
        <v>154</v>
      </c>
      <c r="B25" s="169"/>
      <c r="C25" s="170"/>
      <c r="D25" s="35" t="s">
        <v>85</v>
      </c>
      <c r="E25" s="110">
        <v>0</v>
      </c>
      <c r="F25" s="110">
        <f>F26</f>
        <v>1565</v>
      </c>
      <c r="G25" s="110">
        <f>G26+G27</f>
        <v>7600</v>
      </c>
      <c r="H25" s="110">
        <f>H26+H27</f>
        <v>7600</v>
      </c>
      <c r="I25" s="110">
        <f>I26+I27</f>
        <v>7600</v>
      </c>
    </row>
    <row r="26" spans="1:9" ht="20.25" customHeight="1" x14ac:dyDescent="0.25">
      <c r="A26" s="155" t="s">
        <v>103</v>
      </c>
      <c r="B26" s="156"/>
      <c r="C26" s="157"/>
      <c r="D26" s="35" t="s">
        <v>6</v>
      </c>
      <c r="E26" s="110">
        <v>0</v>
      </c>
      <c r="F26" s="110">
        <f>F27+F28</f>
        <v>1565</v>
      </c>
      <c r="G26" s="110">
        <v>6900</v>
      </c>
      <c r="H26" s="110">
        <v>6900</v>
      </c>
      <c r="I26" s="110">
        <v>6900</v>
      </c>
    </row>
    <row r="27" spans="1:9" ht="20.25" customHeight="1" x14ac:dyDescent="0.25">
      <c r="A27" s="146" t="s">
        <v>115</v>
      </c>
      <c r="B27" s="147"/>
      <c r="C27" s="148"/>
      <c r="D27" s="35" t="s">
        <v>7</v>
      </c>
      <c r="E27" s="110">
        <v>0</v>
      </c>
      <c r="F27" s="110">
        <v>1090</v>
      </c>
      <c r="G27" s="110">
        <v>700</v>
      </c>
      <c r="H27" s="110">
        <v>700</v>
      </c>
      <c r="I27" s="110">
        <v>700</v>
      </c>
    </row>
    <row r="28" spans="1:9" ht="20.25" customHeight="1" x14ac:dyDescent="0.25">
      <c r="A28" s="146" t="s">
        <v>104</v>
      </c>
      <c r="B28" s="147"/>
      <c r="C28" s="148"/>
      <c r="D28" s="35" t="s">
        <v>15</v>
      </c>
      <c r="E28" s="110">
        <v>0</v>
      </c>
      <c r="F28" s="110">
        <v>475</v>
      </c>
      <c r="G28" s="110">
        <v>0</v>
      </c>
      <c r="H28" s="110">
        <v>0</v>
      </c>
      <c r="I28" s="110">
        <v>0</v>
      </c>
    </row>
    <row r="29" spans="1:9" x14ac:dyDescent="0.25">
      <c r="A29" s="152" t="s">
        <v>101</v>
      </c>
      <c r="B29" s="153"/>
      <c r="C29" s="154"/>
      <c r="D29" s="80" t="s">
        <v>102</v>
      </c>
      <c r="E29" s="81">
        <f>E30</f>
        <v>1678.57</v>
      </c>
      <c r="F29" s="82">
        <f>F30</f>
        <v>0</v>
      </c>
      <c r="G29" s="82">
        <f t="shared" ref="G29:I29" si="2">G30</f>
        <v>0</v>
      </c>
      <c r="H29" s="82">
        <f t="shared" si="2"/>
        <v>0</v>
      </c>
      <c r="I29" s="82">
        <f t="shared" si="2"/>
        <v>0</v>
      </c>
    </row>
    <row r="30" spans="1:9" x14ac:dyDescent="0.25">
      <c r="A30" s="140" t="s">
        <v>90</v>
      </c>
      <c r="B30" s="141"/>
      <c r="C30" s="142"/>
      <c r="D30" s="31" t="s">
        <v>85</v>
      </c>
      <c r="E30" s="75">
        <v>1678.57</v>
      </c>
      <c r="F30" s="72">
        <v>0</v>
      </c>
      <c r="G30" s="72">
        <v>0</v>
      </c>
      <c r="H30" s="72">
        <v>0</v>
      </c>
      <c r="I30" s="74">
        <v>0</v>
      </c>
    </row>
    <row r="31" spans="1:9" x14ac:dyDescent="0.25">
      <c r="A31" s="155" t="s">
        <v>103</v>
      </c>
      <c r="B31" s="156"/>
      <c r="C31" s="157"/>
      <c r="D31" s="25" t="s">
        <v>6</v>
      </c>
      <c r="E31" s="75">
        <f>E30</f>
        <v>1678.57</v>
      </c>
      <c r="F31" s="72">
        <v>0</v>
      </c>
      <c r="G31" s="72">
        <v>0</v>
      </c>
      <c r="H31" s="72">
        <v>0</v>
      </c>
      <c r="I31" s="72">
        <v>0</v>
      </c>
    </row>
    <row r="32" spans="1:9" ht="18" customHeight="1" x14ac:dyDescent="0.25">
      <c r="A32" s="146" t="s">
        <v>104</v>
      </c>
      <c r="B32" s="147"/>
      <c r="C32" s="148"/>
      <c r="D32" s="25" t="s">
        <v>15</v>
      </c>
      <c r="E32" s="75">
        <f>E30</f>
        <v>1678.57</v>
      </c>
      <c r="F32" s="72">
        <v>0</v>
      </c>
      <c r="G32" s="72">
        <v>0</v>
      </c>
      <c r="H32" s="72">
        <v>0</v>
      </c>
      <c r="I32" s="72">
        <v>0</v>
      </c>
    </row>
    <row r="33" spans="1:9" x14ac:dyDescent="0.25">
      <c r="A33" s="152" t="s">
        <v>147</v>
      </c>
      <c r="B33" s="153"/>
      <c r="C33" s="154"/>
      <c r="D33" s="108" t="s">
        <v>148</v>
      </c>
      <c r="E33" s="81">
        <f>E34+E37</f>
        <v>2975.81</v>
      </c>
      <c r="F33" s="82">
        <f>F34+F37</f>
        <v>3010</v>
      </c>
      <c r="G33" s="82">
        <f t="shared" ref="G33:I33" si="3">G34</f>
        <v>320</v>
      </c>
      <c r="H33" s="82">
        <f t="shared" si="3"/>
        <v>0</v>
      </c>
      <c r="I33" s="82">
        <f t="shared" si="3"/>
        <v>0</v>
      </c>
    </row>
    <row r="34" spans="1:9" x14ac:dyDescent="0.25">
      <c r="A34" s="140" t="s">
        <v>90</v>
      </c>
      <c r="B34" s="141"/>
      <c r="C34" s="142"/>
      <c r="D34" s="107" t="s">
        <v>85</v>
      </c>
      <c r="E34" s="75">
        <v>2714.67</v>
      </c>
      <c r="F34" s="72">
        <v>2340</v>
      </c>
      <c r="G34" s="72">
        <v>320</v>
      </c>
      <c r="H34" s="72">
        <v>0</v>
      </c>
      <c r="I34" s="74">
        <v>0</v>
      </c>
    </row>
    <row r="35" spans="1:9" ht="20.25" customHeight="1" x14ac:dyDescent="0.25">
      <c r="A35" s="155" t="s">
        <v>103</v>
      </c>
      <c r="B35" s="156"/>
      <c r="C35" s="157"/>
      <c r="D35" s="35" t="s">
        <v>6</v>
      </c>
      <c r="E35" s="110">
        <f>E36</f>
        <v>2714.67</v>
      </c>
      <c r="F35" s="110">
        <v>2340</v>
      </c>
      <c r="G35" s="110">
        <v>320</v>
      </c>
      <c r="H35" s="110">
        <v>0</v>
      </c>
      <c r="I35" s="110">
        <v>0</v>
      </c>
    </row>
    <row r="36" spans="1:9" ht="20.25" customHeight="1" x14ac:dyDescent="0.25">
      <c r="A36" s="146" t="s">
        <v>104</v>
      </c>
      <c r="B36" s="147"/>
      <c r="C36" s="148"/>
      <c r="D36" s="35" t="s">
        <v>15</v>
      </c>
      <c r="E36" s="110">
        <v>2714.67</v>
      </c>
      <c r="F36" s="110">
        <v>2340</v>
      </c>
      <c r="G36" s="110">
        <v>320</v>
      </c>
      <c r="H36" s="110">
        <v>0</v>
      </c>
      <c r="I36" s="110">
        <v>0</v>
      </c>
    </row>
    <row r="37" spans="1:9" ht="20.25" customHeight="1" x14ac:dyDescent="0.25">
      <c r="A37" s="169" t="s">
        <v>155</v>
      </c>
      <c r="B37" s="169"/>
      <c r="C37" s="170"/>
      <c r="D37" s="35" t="s">
        <v>116</v>
      </c>
      <c r="E37" s="110">
        <v>261.14</v>
      </c>
      <c r="F37" s="110">
        <v>670</v>
      </c>
      <c r="G37" s="110">
        <v>0</v>
      </c>
      <c r="H37" s="110">
        <v>0</v>
      </c>
      <c r="I37" s="110">
        <v>0</v>
      </c>
    </row>
    <row r="38" spans="1:9" ht="20.25" customHeight="1" x14ac:dyDescent="0.25">
      <c r="A38" s="155" t="s">
        <v>103</v>
      </c>
      <c r="B38" s="156"/>
      <c r="C38" s="157"/>
      <c r="D38" s="35" t="s">
        <v>6</v>
      </c>
      <c r="E38" s="110">
        <v>261.14</v>
      </c>
      <c r="F38" s="110">
        <v>670</v>
      </c>
      <c r="G38" s="110">
        <v>0</v>
      </c>
      <c r="H38" s="110">
        <v>0</v>
      </c>
      <c r="I38" s="110">
        <v>0</v>
      </c>
    </row>
    <row r="39" spans="1:9" ht="20.25" customHeight="1" x14ac:dyDescent="0.25">
      <c r="A39" s="146" t="s">
        <v>104</v>
      </c>
      <c r="B39" s="147"/>
      <c r="C39" s="148"/>
      <c r="D39" s="35" t="s">
        <v>15</v>
      </c>
      <c r="E39" s="110">
        <v>2714.67</v>
      </c>
      <c r="F39" s="110">
        <v>2340</v>
      </c>
      <c r="G39" s="110">
        <v>320</v>
      </c>
      <c r="H39" s="110">
        <v>0</v>
      </c>
      <c r="I39" s="110">
        <v>0</v>
      </c>
    </row>
    <row r="40" spans="1:9" ht="37.5" customHeight="1" x14ac:dyDescent="0.25">
      <c r="A40" s="149" t="s">
        <v>105</v>
      </c>
      <c r="B40" s="150"/>
      <c r="C40" s="151"/>
      <c r="D40" s="85" t="s">
        <v>106</v>
      </c>
      <c r="E40" s="87">
        <f>E41+E50+E57+E70+E76+E80</f>
        <v>163036.21</v>
      </c>
      <c r="F40" s="87">
        <f>F41+F50+F57+F70+F76+F80</f>
        <v>253898</v>
      </c>
      <c r="G40" s="87">
        <f>G41+G50+G57+G70+G76+G80</f>
        <v>317008</v>
      </c>
      <c r="H40" s="87">
        <f>H41+H50+H57+H70+H76+H80</f>
        <v>317008</v>
      </c>
      <c r="I40" s="87">
        <f>I41+I50+I57+I70+I76+I80</f>
        <v>317008</v>
      </c>
    </row>
    <row r="41" spans="1:9" ht="27.75" customHeight="1" x14ac:dyDescent="0.25">
      <c r="A41" s="152" t="s">
        <v>107</v>
      </c>
      <c r="B41" s="153"/>
      <c r="C41" s="154"/>
      <c r="D41" s="80" t="s">
        <v>108</v>
      </c>
      <c r="E41" s="81">
        <f>SUM(E42,E45)</f>
        <v>45893.34</v>
      </c>
      <c r="F41" s="81">
        <f t="shared" ref="F41:I41" si="4">SUM(F42,F45)</f>
        <v>72500</v>
      </c>
      <c r="G41" s="81">
        <f t="shared" si="4"/>
        <v>72500</v>
      </c>
      <c r="H41" s="81">
        <f t="shared" si="4"/>
        <v>72500</v>
      </c>
      <c r="I41" s="81">
        <f t="shared" si="4"/>
        <v>72500</v>
      </c>
    </row>
    <row r="42" spans="1:9" ht="18" customHeight="1" x14ac:dyDescent="0.25">
      <c r="A42" s="140" t="s">
        <v>86</v>
      </c>
      <c r="B42" s="141"/>
      <c r="C42" s="142"/>
      <c r="D42" s="65" t="s">
        <v>58</v>
      </c>
      <c r="E42" s="76">
        <v>100</v>
      </c>
      <c r="F42" s="73">
        <v>0</v>
      </c>
      <c r="G42" s="73">
        <v>0</v>
      </c>
      <c r="H42" s="73">
        <v>0</v>
      </c>
      <c r="I42" s="77">
        <v>0</v>
      </c>
    </row>
    <row r="43" spans="1:9" ht="18" customHeight="1" x14ac:dyDescent="0.25">
      <c r="A43" s="155" t="s">
        <v>103</v>
      </c>
      <c r="B43" s="156"/>
      <c r="C43" s="157"/>
      <c r="D43" s="66" t="s">
        <v>6</v>
      </c>
      <c r="E43" s="75">
        <v>100</v>
      </c>
      <c r="F43" s="75">
        <f t="shared" ref="F43:F44" si="5">F42</f>
        <v>0</v>
      </c>
      <c r="G43" s="75">
        <f t="shared" ref="G43:G44" si="6">G42</f>
        <v>0</v>
      </c>
      <c r="H43" s="75">
        <f t="shared" ref="H43:H44" si="7">H42</f>
        <v>0</v>
      </c>
      <c r="I43" s="75">
        <f t="shared" ref="I43:I44" si="8">I42</f>
        <v>0</v>
      </c>
    </row>
    <row r="44" spans="1:9" ht="18" customHeight="1" x14ac:dyDescent="0.25">
      <c r="A44" s="146" t="s">
        <v>104</v>
      </c>
      <c r="B44" s="147"/>
      <c r="C44" s="148"/>
      <c r="D44" s="66" t="s">
        <v>7</v>
      </c>
      <c r="E44" s="75">
        <v>181.9</v>
      </c>
      <c r="F44" s="75">
        <f t="shared" si="5"/>
        <v>0</v>
      </c>
      <c r="G44" s="75">
        <f t="shared" si="6"/>
        <v>0</v>
      </c>
      <c r="H44" s="75">
        <f t="shared" si="7"/>
        <v>0</v>
      </c>
      <c r="I44" s="75">
        <f t="shared" si="8"/>
        <v>0</v>
      </c>
    </row>
    <row r="45" spans="1:9" ht="18" customHeight="1" x14ac:dyDescent="0.25">
      <c r="A45" s="140" t="s">
        <v>92</v>
      </c>
      <c r="B45" s="141"/>
      <c r="C45" s="142"/>
      <c r="D45" s="65" t="s">
        <v>58</v>
      </c>
      <c r="E45" s="76">
        <f>SUM(E46,E48)</f>
        <v>45793.34</v>
      </c>
      <c r="F45" s="76">
        <f t="shared" ref="F45:I45" si="9">SUM(F46,F48)</f>
        <v>72500</v>
      </c>
      <c r="G45" s="76">
        <f t="shared" si="9"/>
        <v>72500</v>
      </c>
      <c r="H45" s="76">
        <f t="shared" si="9"/>
        <v>72500</v>
      </c>
      <c r="I45" s="76">
        <f t="shared" si="9"/>
        <v>72500</v>
      </c>
    </row>
    <row r="46" spans="1:9" ht="18" customHeight="1" x14ac:dyDescent="0.25">
      <c r="A46" s="155" t="s">
        <v>103</v>
      </c>
      <c r="B46" s="156"/>
      <c r="C46" s="157"/>
      <c r="D46" s="66" t="s">
        <v>6</v>
      </c>
      <c r="E46" s="75">
        <v>43362.31</v>
      </c>
      <c r="F46" s="72">
        <v>40000</v>
      </c>
      <c r="G46" s="72">
        <v>40000</v>
      </c>
      <c r="H46" s="72">
        <v>40000</v>
      </c>
      <c r="I46" s="74">
        <v>40000</v>
      </c>
    </row>
    <row r="47" spans="1:9" ht="24.75" customHeight="1" x14ac:dyDescent="0.25">
      <c r="A47" s="146" t="s">
        <v>109</v>
      </c>
      <c r="B47" s="147"/>
      <c r="C47" s="148"/>
      <c r="D47" s="66" t="s">
        <v>110</v>
      </c>
      <c r="E47" s="75">
        <v>43362.31</v>
      </c>
      <c r="F47" s="75">
        <f t="shared" ref="F47" si="10">F46</f>
        <v>40000</v>
      </c>
      <c r="G47" s="75">
        <f t="shared" ref="G47" si="11">G46</f>
        <v>40000</v>
      </c>
      <c r="H47" s="75">
        <f t="shared" ref="H47" si="12">H46</f>
        <v>40000</v>
      </c>
      <c r="I47" s="75">
        <f t="shared" ref="I47" si="13">I46</f>
        <v>40000</v>
      </c>
    </row>
    <row r="48" spans="1:9" ht="27" customHeight="1" x14ac:dyDescent="0.25">
      <c r="A48" s="155" t="s">
        <v>111</v>
      </c>
      <c r="B48" s="156"/>
      <c r="C48" s="157"/>
      <c r="D48" s="66" t="s">
        <v>8</v>
      </c>
      <c r="E48" s="75">
        <v>2431.0300000000002</v>
      </c>
      <c r="F48" s="72">
        <v>32500</v>
      </c>
      <c r="G48" s="72">
        <v>32500</v>
      </c>
      <c r="H48" s="72">
        <v>32500</v>
      </c>
      <c r="I48" s="74">
        <v>32500</v>
      </c>
    </row>
    <row r="49" spans="1:9" ht="25.5" customHeight="1" x14ac:dyDescent="0.25">
      <c r="A49" s="146" t="s">
        <v>112</v>
      </c>
      <c r="B49" s="147"/>
      <c r="C49" s="148"/>
      <c r="D49" s="66" t="s">
        <v>80</v>
      </c>
      <c r="E49" s="75">
        <v>2431.0300000000002</v>
      </c>
      <c r="F49" s="75">
        <f t="shared" ref="F49:I49" si="14">F48</f>
        <v>32500</v>
      </c>
      <c r="G49" s="75">
        <f t="shared" si="14"/>
        <v>32500</v>
      </c>
      <c r="H49" s="75">
        <f t="shared" si="14"/>
        <v>32500</v>
      </c>
      <c r="I49" s="75">
        <f t="shared" si="14"/>
        <v>32500</v>
      </c>
    </row>
    <row r="50" spans="1:9" ht="20.25" customHeight="1" x14ac:dyDescent="0.25">
      <c r="A50" s="152" t="s">
        <v>128</v>
      </c>
      <c r="B50" s="153"/>
      <c r="C50" s="154"/>
      <c r="D50" s="80" t="s">
        <v>129</v>
      </c>
      <c r="E50" s="81">
        <f>E51+E54</f>
        <v>64756.72</v>
      </c>
      <c r="F50" s="81">
        <f t="shared" ref="F50:I50" si="15">F51+F54</f>
        <v>91000</v>
      </c>
      <c r="G50" s="81">
        <f t="shared" si="15"/>
        <v>108278</v>
      </c>
      <c r="H50" s="81">
        <f t="shared" si="15"/>
        <v>108278</v>
      </c>
      <c r="I50" s="81">
        <f t="shared" si="15"/>
        <v>108278</v>
      </c>
    </row>
    <row r="51" spans="1:9" ht="23.25" customHeight="1" x14ac:dyDescent="0.25">
      <c r="A51" s="140" t="s">
        <v>88</v>
      </c>
      <c r="B51" s="141"/>
      <c r="C51" s="142"/>
      <c r="D51" s="65" t="s">
        <v>60</v>
      </c>
      <c r="E51" s="76">
        <f>E52</f>
        <v>517.46</v>
      </c>
      <c r="F51" s="76">
        <f>F52</f>
        <v>11000</v>
      </c>
      <c r="G51" s="76">
        <f>G52</f>
        <v>8278</v>
      </c>
      <c r="H51" s="76">
        <f>H52</f>
        <v>8278</v>
      </c>
      <c r="I51" s="76">
        <f>I52</f>
        <v>8278</v>
      </c>
    </row>
    <row r="52" spans="1:9" ht="16.5" customHeight="1" x14ac:dyDescent="0.25">
      <c r="A52" s="155" t="s">
        <v>103</v>
      </c>
      <c r="B52" s="156"/>
      <c r="C52" s="157"/>
      <c r="D52" s="66" t="s">
        <v>6</v>
      </c>
      <c r="E52" s="75">
        <f>E53</f>
        <v>517.46</v>
      </c>
      <c r="F52" s="75">
        <v>11000</v>
      </c>
      <c r="G52" s="75">
        <v>8278</v>
      </c>
      <c r="H52" s="75">
        <v>8278</v>
      </c>
      <c r="I52" s="75">
        <v>8278</v>
      </c>
    </row>
    <row r="53" spans="1:9" ht="21" customHeight="1" x14ac:dyDescent="0.25">
      <c r="A53" s="146" t="s">
        <v>104</v>
      </c>
      <c r="B53" s="147"/>
      <c r="C53" s="148"/>
      <c r="D53" s="66" t="s">
        <v>15</v>
      </c>
      <c r="E53" s="75">
        <v>517.46</v>
      </c>
      <c r="F53" s="75">
        <v>11000</v>
      </c>
      <c r="G53" s="75">
        <v>8278</v>
      </c>
      <c r="H53" s="75">
        <v>8278</v>
      </c>
      <c r="I53" s="75">
        <v>8278</v>
      </c>
    </row>
    <row r="54" spans="1:9" ht="22.5" customHeight="1" x14ac:dyDescent="0.25">
      <c r="A54" s="140" t="s">
        <v>92</v>
      </c>
      <c r="B54" s="141"/>
      <c r="C54" s="142"/>
      <c r="D54" s="65" t="s">
        <v>116</v>
      </c>
      <c r="E54" s="76">
        <f>E55</f>
        <v>64239.26</v>
      </c>
      <c r="F54" s="76">
        <f t="shared" ref="F54:I55" si="16">F55</f>
        <v>80000</v>
      </c>
      <c r="G54" s="76">
        <f t="shared" si="16"/>
        <v>100000</v>
      </c>
      <c r="H54" s="76">
        <f t="shared" si="16"/>
        <v>100000</v>
      </c>
      <c r="I54" s="76">
        <f t="shared" si="16"/>
        <v>100000</v>
      </c>
    </row>
    <row r="55" spans="1:9" ht="16.5" customHeight="1" x14ac:dyDescent="0.25">
      <c r="A55" s="155" t="s">
        <v>103</v>
      </c>
      <c r="B55" s="156"/>
      <c r="C55" s="157"/>
      <c r="D55" s="66" t="s">
        <v>6</v>
      </c>
      <c r="E55" s="75">
        <f>E56</f>
        <v>64239.26</v>
      </c>
      <c r="F55" s="75">
        <f t="shared" si="16"/>
        <v>80000</v>
      </c>
      <c r="G55" s="75">
        <f t="shared" si="16"/>
        <v>100000</v>
      </c>
      <c r="H55" s="75">
        <f t="shared" si="16"/>
        <v>100000</v>
      </c>
      <c r="I55" s="75">
        <f t="shared" si="16"/>
        <v>100000</v>
      </c>
    </row>
    <row r="56" spans="1:9" ht="19.5" customHeight="1" x14ac:dyDescent="0.25">
      <c r="A56" s="146" t="s">
        <v>104</v>
      </c>
      <c r="B56" s="147"/>
      <c r="C56" s="148"/>
      <c r="D56" s="66" t="s">
        <v>15</v>
      </c>
      <c r="E56" s="75">
        <v>64239.26</v>
      </c>
      <c r="F56" s="75">
        <v>80000</v>
      </c>
      <c r="G56" s="75">
        <v>100000</v>
      </c>
      <c r="H56" s="75">
        <v>100000</v>
      </c>
      <c r="I56" s="75">
        <v>100000</v>
      </c>
    </row>
    <row r="57" spans="1:9" ht="20.25" customHeight="1" x14ac:dyDescent="0.25">
      <c r="A57" s="152" t="s">
        <v>113</v>
      </c>
      <c r="B57" s="153"/>
      <c r="C57" s="154"/>
      <c r="D57" s="80" t="s">
        <v>114</v>
      </c>
      <c r="E57" s="81">
        <f>E58+E62+E66</f>
        <v>50177.909999999996</v>
      </c>
      <c r="F57" s="81">
        <f>F58+F62+F66</f>
        <v>88348</v>
      </c>
      <c r="G57" s="81">
        <f t="shared" ref="G57:I57" si="17">G58+G62+G66</f>
        <v>134100</v>
      </c>
      <c r="H57" s="81">
        <f t="shared" si="17"/>
        <v>134100</v>
      </c>
      <c r="I57" s="81">
        <f t="shared" si="17"/>
        <v>134100</v>
      </c>
    </row>
    <row r="58" spans="1:9" ht="18" customHeight="1" x14ac:dyDescent="0.25">
      <c r="A58" s="140" t="s">
        <v>86</v>
      </c>
      <c r="B58" s="141"/>
      <c r="C58" s="142"/>
      <c r="D58" s="65" t="s">
        <v>58</v>
      </c>
      <c r="E58" s="76">
        <v>8908.6200000000008</v>
      </c>
      <c r="F58" s="73">
        <v>16348</v>
      </c>
      <c r="G58" s="73">
        <v>16400</v>
      </c>
      <c r="H58" s="73">
        <v>16400</v>
      </c>
      <c r="I58" s="77">
        <v>16400</v>
      </c>
    </row>
    <row r="59" spans="1:9" ht="18" customHeight="1" x14ac:dyDescent="0.25">
      <c r="A59" s="155" t="s">
        <v>103</v>
      </c>
      <c r="B59" s="156"/>
      <c r="C59" s="157"/>
      <c r="D59" s="66" t="s">
        <v>6</v>
      </c>
      <c r="E59" s="75">
        <f>SUM(E60,E61)</f>
        <v>8908.619999999999</v>
      </c>
      <c r="F59" s="75">
        <f>SUM(F60,F61)</f>
        <v>16348</v>
      </c>
      <c r="G59" s="75">
        <f>SUM(G60,G61)</f>
        <v>16400</v>
      </c>
      <c r="H59" s="75">
        <f>SUM(H60,H61)</f>
        <v>16400</v>
      </c>
      <c r="I59" s="75">
        <f>SUM(I60,I61)</f>
        <v>16400</v>
      </c>
    </row>
    <row r="60" spans="1:9" ht="18" customHeight="1" x14ac:dyDescent="0.25">
      <c r="A60" s="146" t="s">
        <v>115</v>
      </c>
      <c r="B60" s="147"/>
      <c r="C60" s="148"/>
      <c r="D60" s="66" t="s">
        <v>7</v>
      </c>
      <c r="E60" s="75">
        <v>3156.64</v>
      </c>
      <c r="F60" s="75">
        <v>8606</v>
      </c>
      <c r="G60" s="75">
        <v>9920</v>
      </c>
      <c r="H60" s="75">
        <v>9920</v>
      </c>
      <c r="I60" s="75">
        <v>9920</v>
      </c>
    </row>
    <row r="61" spans="1:9" ht="18" customHeight="1" x14ac:dyDescent="0.25">
      <c r="A61" s="146" t="s">
        <v>104</v>
      </c>
      <c r="B61" s="147"/>
      <c r="C61" s="148"/>
      <c r="D61" s="66" t="s">
        <v>15</v>
      </c>
      <c r="E61" s="75">
        <v>5751.98</v>
      </c>
      <c r="F61" s="75">
        <v>7742</v>
      </c>
      <c r="G61" s="75">
        <v>6480</v>
      </c>
      <c r="H61" s="75">
        <v>6480</v>
      </c>
      <c r="I61" s="75">
        <v>6480</v>
      </c>
    </row>
    <row r="62" spans="1:9" ht="18" customHeight="1" x14ac:dyDescent="0.25">
      <c r="A62" s="140" t="s">
        <v>88</v>
      </c>
      <c r="B62" s="141"/>
      <c r="C62" s="142"/>
      <c r="D62" s="65" t="s">
        <v>60</v>
      </c>
      <c r="E62" s="76">
        <f>E63</f>
        <v>19462.55</v>
      </c>
      <c r="F62" s="76">
        <f t="shared" ref="F62:I62" si="18">F63</f>
        <v>18000</v>
      </c>
      <c r="G62" s="76">
        <f t="shared" si="18"/>
        <v>18000</v>
      </c>
      <c r="H62" s="76">
        <f t="shared" si="18"/>
        <v>18000</v>
      </c>
      <c r="I62" s="76">
        <f t="shared" si="18"/>
        <v>18000</v>
      </c>
    </row>
    <row r="63" spans="1:9" ht="18" customHeight="1" x14ac:dyDescent="0.25">
      <c r="A63" s="155" t="s">
        <v>103</v>
      </c>
      <c r="B63" s="156"/>
      <c r="C63" s="157"/>
      <c r="D63" s="66" t="s">
        <v>6</v>
      </c>
      <c r="E63" s="75">
        <f>SUM(E64,E65)</f>
        <v>19462.55</v>
      </c>
      <c r="F63" s="75">
        <f>SUM(F64,F65)</f>
        <v>18000</v>
      </c>
      <c r="G63" s="75">
        <f>SUM(G64,G65)</f>
        <v>18000</v>
      </c>
      <c r="H63" s="75">
        <f>SUM(H64,H65)</f>
        <v>18000</v>
      </c>
      <c r="I63" s="75">
        <f>SUM(I64,I65)</f>
        <v>18000</v>
      </c>
    </row>
    <row r="64" spans="1:9" ht="18" customHeight="1" x14ac:dyDescent="0.25">
      <c r="A64" s="146" t="s">
        <v>115</v>
      </c>
      <c r="B64" s="147"/>
      <c r="C64" s="148"/>
      <c r="D64" s="66" t="s">
        <v>7</v>
      </c>
      <c r="E64" s="75">
        <v>3304.84</v>
      </c>
      <c r="F64" s="75">
        <v>0</v>
      </c>
      <c r="G64" s="75">
        <v>0</v>
      </c>
      <c r="H64" s="75">
        <v>0</v>
      </c>
      <c r="I64" s="75">
        <v>0</v>
      </c>
    </row>
    <row r="65" spans="1:9" ht="18" customHeight="1" x14ac:dyDescent="0.25">
      <c r="A65" s="146" t="s">
        <v>104</v>
      </c>
      <c r="B65" s="147"/>
      <c r="C65" s="148"/>
      <c r="D65" s="66" t="s">
        <v>15</v>
      </c>
      <c r="E65" s="75">
        <v>16157.71</v>
      </c>
      <c r="F65" s="75">
        <v>18000</v>
      </c>
      <c r="G65" s="75">
        <v>18000</v>
      </c>
      <c r="H65" s="75">
        <v>18000</v>
      </c>
      <c r="I65" s="78">
        <v>18000</v>
      </c>
    </row>
    <row r="66" spans="1:9" ht="18" customHeight="1" x14ac:dyDescent="0.25">
      <c r="A66" s="140" t="s">
        <v>92</v>
      </c>
      <c r="B66" s="141"/>
      <c r="C66" s="142"/>
      <c r="D66" s="65" t="s">
        <v>116</v>
      </c>
      <c r="E66" s="76">
        <f>E67</f>
        <v>21806.739999999998</v>
      </c>
      <c r="F66" s="76">
        <f t="shared" ref="F66" si="19">F67</f>
        <v>54000</v>
      </c>
      <c r="G66" s="76">
        <f t="shared" ref="G66" si="20">G67</f>
        <v>99700</v>
      </c>
      <c r="H66" s="76">
        <f t="shared" ref="H66" si="21">H67</f>
        <v>99700</v>
      </c>
      <c r="I66" s="76">
        <f t="shared" ref="I66" si="22">I67</f>
        <v>99700</v>
      </c>
    </row>
    <row r="67" spans="1:9" ht="18" customHeight="1" x14ac:dyDescent="0.25">
      <c r="A67" s="155" t="s">
        <v>103</v>
      </c>
      <c r="B67" s="156"/>
      <c r="C67" s="157"/>
      <c r="D67" s="66" t="s">
        <v>6</v>
      </c>
      <c r="E67" s="75">
        <f>SUM(E68,E69)</f>
        <v>21806.739999999998</v>
      </c>
      <c r="F67" s="75">
        <f>SUM(F68,F69)</f>
        <v>54000</v>
      </c>
      <c r="G67" s="75">
        <f>SUM(G68,G69)</f>
        <v>99700</v>
      </c>
      <c r="H67" s="75">
        <f>SUM(H68,H69)</f>
        <v>99700</v>
      </c>
      <c r="I67" s="75">
        <f>SUM(I68,I69)</f>
        <v>99700</v>
      </c>
    </row>
    <row r="68" spans="1:9" ht="18" customHeight="1" x14ac:dyDescent="0.25">
      <c r="A68" s="146" t="s">
        <v>115</v>
      </c>
      <c r="B68" s="147"/>
      <c r="C68" s="148"/>
      <c r="D68" s="66" t="s">
        <v>7</v>
      </c>
      <c r="E68" s="75">
        <v>21605.439999999999</v>
      </c>
      <c r="F68" s="75">
        <v>53500</v>
      </c>
      <c r="G68" s="75">
        <v>99200</v>
      </c>
      <c r="H68" s="75">
        <v>99200</v>
      </c>
      <c r="I68" s="75">
        <v>99200</v>
      </c>
    </row>
    <row r="69" spans="1:9" ht="18" customHeight="1" x14ac:dyDescent="0.25">
      <c r="A69" s="146" t="s">
        <v>104</v>
      </c>
      <c r="B69" s="147"/>
      <c r="C69" s="148"/>
      <c r="D69" s="66" t="s">
        <v>15</v>
      </c>
      <c r="E69" s="75">
        <v>201.3</v>
      </c>
      <c r="F69" s="75">
        <v>500</v>
      </c>
      <c r="G69" s="75">
        <v>500</v>
      </c>
      <c r="H69" s="75">
        <v>500</v>
      </c>
      <c r="I69" s="78">
        <v>500</v>
      </c>
    </row>
    <row r="70" spans="1:9" ht="18" customHeight="1" x14ac:dyDescent="0.25">
      <c r="A70" s="152" t="s">
        <v>117</v>
      </c>
      <c r="B70" s="153"/>
      <c r="C70" s="154"/>
      <c r="D70" s="80" t="s">
        <v>118</v>
      </c>
      <c r="E70" s="81">
        <f>E71</f>
        <v>1400</v>
      </c>
      <c r="F70" s="81">
        <f t="shared" ref="F70:I70" si="23">F71</f>
        <v>1400</v>
      </c>
      <c r="G70" s="81">
        <f t="shared" si="23"/>
        <v>1400</v>
      </c>
      <c r="H70" s="81">
        <f t="shared" si="23"/>
        <v>1400</v>
      </c>
      <c r="I70" s="81">
        <f t="shared" si="23"/>
        <v>1400</v>
      </c>
    </row>
    <row r="71" spans="1:9" ht="18" customHeight="1" x14ac:dyDescent="0.25">
      <c r="A71" s="140" t="s">
        <v>86</v>
      </c>
      <c r="B71" s="141"/>
      <c r="C71" s="142"/>
      <c r="D71" s="65" t="s">
        <v>58</v>
      </c>
      <c r="E71" s="75">
        <f>SUM(E72,E74)</f>
        <v>1400</v>
      </c>
      <c r="F71" s="75">
        <f t="shared" ref="F71:I71" si="24">SUM(F72,F74)</f>
        <v>1400</v>
      </c>
      <c r="G71" s="75">
        <f t="shared" si="24"/>
        <v>1400</v>
      </c>
      <c r="H71" s="75">
        <f t="shared" si="24"/>
        <v>1400</v>
      </c>
      <c r="I71" s="75">
        <f t="shared" si="24"/>
        <v>1400</v>
      </c>
    </row>
    <row r="72" spans="1:9" ht="18" customHeight="1" x14ac:dyDescent="0.25">
      <c r="A72" s="155" t="s">
        <v>103</v>
      </c>
      <c r="B72" s="156"/>
      <c r="C72" s="157"/>
      <c r="D72" s="66" t="s">
        <v>6</v>
      </c>
      <c r="E72" s="75">
        <f>E73</f>
        <v>724</v>
      </c>
      <c r="F72" s="75">
        <f t="shared" ref="F72:I72" si="25">F73</f>
        <v>0</v>
      </c>
      <c r="G72" s="75">
        <f t="shared" si="25"/>
        <v>1400</v>
      </c>
      <c r="H72" s="75">
        <f t="shared" si="25"/>
        <v>1400</v>
      </c>
      <c r="I72" s="75">
        <f t="shared" si="25"/>
        <v>1400</v>
      </c>
    </row>
    <row r="73" spans="1:9" ht="18" customHeight="1" x14ac:dyDescent="0.25">
      <c r="A73" s="146" t="s">
        <v>104</v>
      </c>
      <c r="B73" s="147"/>
      <c r="C73" s="148"/>
      <c r="D73" s="66" t="s">
        <v>15</v>
      </c>
      <c r="E73" s="75">
        <v>724</v>
      </c>
      <c r="F73" s="75">
        <v>0</v>
      </c>
      <c r="G73" s="75">
        <v>1400</v>
      </c>
      <c r="H73" s="75">
        <v>1400</v>
      </c>
      <c r="I73" s="75">
        <v>1400</v>
      </c>
    </row>
    <row r="74" spans="1:9" ht="27" customHeight="1" x14ac:dyDescent="0.25">
      <c r="A74" s="155" t="s">
        <v>111</v>
      </c>
      <c r="B74" s="156"/>
      <c r="C74" s="157"/>
      <c r="D74" s="66" t="s">
        <v>8</v>
      </c>
      <c r="E74" s="75">
        <f>E75</f>
        <v>676</v>
      </c>
      <c r="F74" s="75">
        <f t="shared" ref="F74:I74" si="26">F75</f>
        <v>1400</v>
      </c>
      <c r="G74" s="75">
        <f t="shared" si="26"/>
        <v>0</v>
      </c>
      <c r="H74" s="75">
        <f t="shared" si="26"/>
        <v>0</v>
      </c>
      <c r="I74" s="75">
        <f t="shared" si="26"/>
        <v>0</v>
      </c>
    </row>
    <row r="75" spans="1:9" ht="24.75" customHeight="1" x14ac:dyDescent="0.25">
      <c r="A75" s="146" t="s">
        <v>112</v>
      </c>
      <c r="B75" s="147"/>
      <c r="C75" s="148"/>
      <c r="D75" s="66" t="s">
        <v>80</v>
      </c>
      <c r="E75" s="75">
        <v>676</v>
      </c>
      <c r="F75" s="75">
        <v>1400</v>
      </c>
      <c r="G75" s="75">
        <v>0</v>
      </c>
      <c r="H75" s="75">
        <v>0</v>
      </c>
      <c r="I75" s="75">
        <v>0</v>
      </c>
    </row>
    <row r="76" spans="1:9" ht="40.5" customHeight="1" x14ac:dyDescent="0.25">
      <c r="A76" s="152" t="s">
        <v>119</v>
      </c>
      <c r="B76" s="153"/>
      <c r="C76" s="154"/>
      <c r="D76" s="80" t="s">
        <v>120</v>
      </c>
      <c r="E76" s="81">
        <f>E77</f>
        <v>648.24</v>
      </c>
      <c r="F76" s="81">
        <f t="shared" ref="F76" si="27">F77</f>
        <v>650</v>
      </c>
      <c r="G76" s="81">
        <f t="shared" ref="G76" si="28">G77</f>
        <v>650</v>
      </c>
      <c r="H76" s="81">
        <f t="shared" ref="H76" si="29">H77</f>
        <v>650</v>
      </c>
      <c r="I76" s="81">
        <f t="shared" ref="I76" si="30">I77</f>
        <v>650</v>
      </c>
    </row>
    <row r="77" spans="1:9" ht="18" customHeight="1" x14ac:dyDescent="0.25">
      <c r="A77" s="140" t="s">
        <v>92</v>
      </c>
      <c r="B77" s="141"/>
      <c r="C77" s="142"/>
      <c r="D77" s="65" t="s">
        <v>116</v>
      </c>
      <c r="E77" s="75">
        <f>SUM(E78)</f>
        <v>648.24</v>
      </c>
      <c r="F77" s="75">
        <f t="shared" ref="F77:H77" si="31">SUM(F78)</f>
        <v>650</v>
      </c>
      <c r="G77" s="75">
        <f t="shared" si="31"/>
        <v>650</v>
      </c>
      <c r="H77" s="75">
        <f t="shared" si="31"/>
        <v>650</v>
      </c>
      <c r="I77" s="75">
        <f>SUM(I78)</f>
        <v>650</v>
      </c>
    </row>
    <row r="78" spans="1:9" ht="18" customHeight="1" x14ac:dyDescent="0.25">
      <c r="A78" s="155" t="s">
        <v>103</v>
      </c>
      <c r="B78" s="156"/>
      <c r="C78" s="157"/>
      <c r="D78" s="66" t="s">
        <v>6</v>
      </c>
      <c r="E78" s="75">
        <f>E79</f>
        <v>648.24</v>
      </c>
      <c r="F78" s="75">
        <f t="shared" ref="F78" si="32">F79</f>
        <v>650</v>
      </c>
      <c r="G78" s="75">
        <f t="shared" ref="G78" si="33">G79</f>
        <v>650</v>
      </c>
      <c r="H78" s="75">
        <f t="shared" ref="H78" si="34">H79</f>
        <v>650</v>
      </c>
      <c r="I78" s="75">
        <f t="shared" ref="I78" si="35">I79</f>
        <v>650</v>
      </c>
    </row>
    <row r="79" spans="1:9" ht="18" customHeight="1" x14ac:dyDescent="0.25">
      <c r="A79" s="146" t="s">
        <v>121</v>
      </c>
      <c r="B79" s="147"/>
      <c r="C79" s="148"/>
      <c r="D79" s="66" t="s">
        <v>79</v>
      </c>
      <c r="E79" s="75">
        <v>648.24</v>
      </c>
      <c r="F79" s="75">
        <v>650</v>
      </c>
      <c r="G79" s="75">
        <v>650</v>
      </c>
      <c r="H79" s="75">
        <v>650</v>
      </c>
      <c r="I79" s="75">
        <v>650</v>
      </c>
    </row>
    <row r="80" spans="1:9" ht="24" customHeight="1" x14ac:dyDescent="0.25">
      <c r="A80" s="152" t="s">
        <v>122</v>
      </c>
      <c r="B80" s="153"/>
      <c r="C80" s="154"/>
      <c r="D80" s="80" t="s">
        <v>123</v>
      </c>
      <c r="E80" s="81">
        <f>E81</f>
        <v>160</v>
      </c>
      <c r="F80" s="81">
        <f t="shared" ref="F80" si="36">F81</f>
        <v>0</v>
      </c>
      <c r="G80" s="81">
        <f t="shared" ref="G80" si="37">G81</f>
        <v>80</v>
      </c>
      <c r="H80" s="81">
        <f t="shared" ref="H80" si="38">H81</f>
        <v>80</v>
      </c>
      <c r="I80" s="81">
        <f t="shared" ref="I80" si="39">I81</f>
        <v>80</v>
      </c>
    </row>
    <row r="81" spans="1:9" ht="18" customHeight="1" x14ac:dyDescent="0.25">
      <c r="A81" s="140" t="s">
        <v>92</v>
      </c>
      <c r="B81" s="141"/>
      <c r="C81" s="142"/>
      <c r="D81" s="65" t="s">
        <v>116</v>
      </c>
      <c r="E81" s="75">
        <f>SUM(E82)</f>
        <v>160</v>
      </c>
      <c r="F81" s="75">
        <f t="shared" ref="F81:H81" si="40">SUM(F82)</f>
        <v>0</v>
      </c>
      <c r="G81" s="75">
        <f t="shared" si="40"/>
        <v>80</v>
      </c>
      <c r="H81" s="75">
        <f t="shared" si="40"/>
        <v>80</v>
      </c>
      <c r="I81" s="75">
        <f>SUM(I82)</f>
        <v>80</v>
      </c>
    </row>
    <row r="82" spans="1:9" ht="18" customHeight="1" x14ac:dyDescent="0.25">
      <c r="A82" s="155" t="s">
        <v>103</v>
      </c>
      <c r="B82" s="156"/>
      <c r="C82" s="157"/>
      <c r="D82" s="66" t="s">
        <v>6</v>
      </c>
      <c r="E82" s="75">
        <f>E83</f>
        <v>160</v>
      </c>
      <c r="F82" s="75">
        <f t="shared" ref="F82" si="41">F83</f>
        <v>0</v>
      </c>
      <c r="G82" s="75">
        <f t="shared" ref="G82" si="42">G83</f>
        <v>80</v>
      </c>
      <c r="H82" s="75">
        <f t="shared" ref="H82" si="43">H83</f>
        <v>80</v>
      </c>
      <c r="I82" s="75">
        <f t="shared" ref="I82" si="44">I83</f>
        <v>80</v>
      </c>
    </row>
    <row r="83" spans="1:9" ht="18" customHeight="1" x14ac:dyDescent="0.25">
      <c r="A83" s="146" t="s">
        <v>104</v>
      </c>
      <c r="B83" s="147"/>
      <c r="C83" s="148"/>
      <c r="D83" s="66" t="s">
        <v>79</v>
      </c>
      <c r="E83" s="75">
        <v>160</v>
      </c>
      <c r="F83" s="75">
        <v>0</v>
      </c>
      <c r="G83" s="75">
        <v>80</v>
      </c>
      <c r="H83" s="75">
        <v>80</v>
      </c>
      <c r="I83" s="75">
        <v>80</v>
      </c>
    </row>
    <row r="84" spans="1:9" ht="41.25" customHeight="1" x14ac:dyDescent="0.25">
      <c r="A84" s="149" t="s">
        <v>156</v>
      </c>
      <c r="B84" s="150"/>
      <c r="C84" s="151"/>
      <c r="D84" s="105" t="s">
        <v>157</v>
      </c>
      <c r="E84" s="87">
        <f>E85</f>
        <v>55927.08</v>
      </c>
      <c r="F84" s="87">
        <f>F85</f>
        <v>8750</v>
      </c>
      <c r="G84" s="87">
        <f>G85+G105</f>
        <v>68790</v>
      </c>
      <c r="H84" s="87">
        <f>H85+H105</f>
        <v>68790</v>
      </c>
      <c r="I84" s="87">
        <f>I85+I105</f>
        <v>68790</v>
      </c>
    </row>
    <row r="85" spans="1:9" ht="32.25" customHeight="1" x14ac:dyDescent="0.25">
      <c r="A85" s="152" t="s">
        <v>158</v>
      </c>
      <c r="B85" s="153"/>
      <c r="C85" s="154"/>
      <c r="D85" s="108" t="s">
        <v>159</v>
      </c>
      <c r="E85" s="81">
        <f>E86</f>
        <v>55927.08</v>
      </c>
      <c r="F85" s="81">
        <f>F86</f>
        <v>8750</v>
      </c>
      <c r="G85" s="81">
        <f>G86</f>
        <v>67090</v>
      </c>
      <c r="H85" s="81">
        <f>H86</f>
        <v>67090</v>
      </c>
      <c r="I85" s="81">
        <f>I86</f>
        <v>67090</v>
      </c>
    </row>
    <row r="86" spans="1:9" ht="18" customHeight="1" x14ac:dyDescent="0.25">
      <c r="A86" s="140" t="s">
        <v>86</v>
      </c>
      <c r="B86" s="141"/>
      <c r="C86" s="142"/>
      <c r="D86" s="107" t="s">
        <v>58</v>
      </c>
      <c r="E86" s="75">
        <f>SUM(E87,E89)</f>
        <v>55927.08</v>
      </c>
      <c r="F86" s="75">
        <f t="shared" ref="F86:I86" si="45">SUM(F87,F89)</f>
        <v>8750</v>
      </c>
      <c r="G86" s="75">
        <f t="shared" si="45"/>
        <v>67090</v>
      </c>
      <c r="H86" s="75">
        <f t="shared" si="45"/>
        <v>67090</v>
      </c>
      <c r="I86" s="75">
        <f t="shared" si="45"/>
        <v>67090</v>
      </c>
    </row>
    <row r="87" spans="1:9" ht="18" customHeight="1" x14ac:dyDescent="0.25">
      <c r="A87" s="155" t="s">
        <v>103</v>
      </c>
      <c r="B87" s="156"/>
      <c r="C87" s="157"/>
      <c r="D87" s="106" t="s">
        <v>6</v>
      </c>
      <c r="E87" s="75">
        <f>E88</f>
        <v>0</v>
      </c>
      <c r="F87" s="75">
        <f t="shared" ref="F87:I87" si="46">F88</f>
        <v>5000</v>
      </c>
      <c r="G87" s="75">
        <f t="shared" si="46"/>
        <v>0</v>
      </c>
      <c r="H87" s="75">
        <f t="shared" si="46"/>
        <v>0</v>
      </c>
      <c r="I87" s="75">
        <f t="shared" si="46"/>
        <v>0</v>
      </c>
    </row>
    <row r="88" spans="1:9" ht="18" customHeight="1" x14ac:dyDescent="0.25">
      <c r="A88" s="146" t="s">
        <v>104</v>
      </c>
      <c r="B88" s="147"/>
      <c r="C88" s="148"/>
      <c r="D88" s="106" t="s">
        <v>79</v>
      </c>
      <c r="E88" s="75">
        <v>0</v>
      </c>
      <c r="F88" s="75">
        <v>5000</v>
      </c>
      <c r="G88" s="75">
        <v>0</v>
      </c>
      <c r="H88" s="75">
        <v>0</v>
      </c>
      <c r="I88" s="75">
        <v>0</v>
      </c>
    </row>
    <row r="89" spans="1:9" ht="18" customHeight="1" x14ac:dyDescent="0.25">
      <c r="A89" s="140" t="s">
        <v>92</v>
      </c>
      <c r="B89" s="141"/>
      <c r="C89" s="142"/>
      <c r="D89" s="107" t="s">
        <v>116</v>
      </c>
      <c r="E89" s="75">
        <f>SUM(E90)</f>
        <v>55927.08</v>
      </c>
      <c r="F89" s="75">
        <f t="shared" ref="F89:H89" si="47">SUM(F90)</f>
        <v>3750</v>
      </c>
      <c r="G89" s="75">
        <f t="shared" si="47"/>
        <v>67090</v>
      </c>
      <c r="H89" s="75">
        <f t="shared" si="47"/>
        <v>67090</v>
      </c>
      <c r="I89" s="75">
        <f>SUM(I90)</f>
        <v>67090</v>
      </c>
    </row>
    <row r="90" spans="1:9" ht="27" customHeight="1" x14ac:dyDescent="0.25">
      <c r="A90" s="155" t="s">
        <v>111</v>
      </c>
      <c r="B90" s="156"/>
      <c r="C90" s="157"/>
      <c r="D90" s="106" t="s">
        <v>8</v>
      </c>
      <c r="E90" s="75">
        <f>E91</f>
        <v>55927.08</v>
      </c>
      <c r="F90" s="75">
        <f t="shared" ref="F90:I90" si="48">F91</f>
        <v>3750</v>
      </c>
      <c r="G90" s="75">
        <f t="shared" si="48"/>
        <v>67090</v>
      </c>
      <c r="H90" s="75">
        <f t="shared" si="48"/>
        <v>67090</v>
      </c>
      <c r="I90" s="75">
        <f t="shared" si="48"/>
        <v>67090</v>
      </c>
    </row>
    <row r="91" spans="1:9" ht="24" customHeight="1" x14ac:dyDescent="0.25">
      <c r="A91" s="146" t="s">
        <v>124</v>
      </c>
      <c r="B91" s="147"/>
      <c r="C91" s="148"/>
      <c r="D91" s="66" t="s">
        <v>125</v>
      </c>
      <c r="E91" s="75">
        <v>55927.08</v>
      </c>
      <c r="F91" s="75">
        <v>3750</v>
      </c>
      <c r="G91" s="75">
        <v>67090</v>
      </c>
      <c r="H91" s="75">
        <v>67090</v>
      </c>
      <c r="I91" s="75">
        <v>67090</v>
      </c>
    </row>
    <row r="92" spans="1:9" ht="24.75" customHeight="1" x14ac:dyDescent="0.25">
      <c r="A92" s="149" t="s">
        <v>126</v>
      </c>
      <c r="B92" s="150"/>
      <c r="C92" s="151"/>
      <c r="D92" s="85" t="s">
        <v>127</v>
      </c>
      <c r="E92" s="87">
        <f>E93+E113</f>
        <v>1148205.1499999999</v>
      </c>
      <c r="F92" s="87">
        <f t="shared" ref="F92:I92" si="49">F93+F113</f>
        <v>1437154</v>
      </c>
      <c r="G92" s="87">
        <f t="shared" si="49"/>
        <v>1715742</v>
      </c>
      <c r="H92" s="87">
        <f t="shared" si="49"/>
        <v>1715742</v>
      </c>
      <c r="I92" s="87">
        <f t="shared" si="49"/>
        <v>1715742</v>
      </c>
    </row>
    <row r="93" spans="1:9" ht="24.75" customHeight="1" x14ac:dyDescent="0.25">
      <c r="A93" s="152" t="s">
        <v>130</v>
      </c>
      <c r="B93" s="153"/>
      <c r="C93" s="154"/>
      <c r="D93" s="80" t="s">
        <v>131</v>
      </c>
      <c r="E93" s="81">
        <f>E94+E99+E102+E106+E110</f>
        <v>1110480.49</v>
      </c>
      <c r="F93" s="81">
        <f t="shared" ref="F93:I93" si="50">F94+F99+F102+F106+F110</f>
        <v>1399263</v>
      </c>
      <c r="G93" s="81">
        <f t="shared" si="50"/>
        <v>1689340</v>
      </c>
      <c r="H93" s="81">
        <f t="shared" si="50"/>
        <v>1689340</v>
      </c>
      <c r="I93" s="81">
        <f t="shared" si="50"/>
        <v>1689340</v>
      </c>
    </row>
    <row r="94" spans="1:9" ht="18" customHeight="1" x14ac:dyDescent="0.25">
      <c r="A94" s="140" t="s">
        <v>87</v>
      </c>
      <c r="B94" s="141"/>
      <c r="C94" s="142"/>
      <c r="D94" s="65" t="s">
        <v>63</v>
      </c>
      <c r="E94" s="76">
        <f>E95</f>
        <v>1124.3999999999999</v>
      </c>
      <c r="F94" s="76">
        <f>F95</f>
        <v>8343</v>
      </c>
      <c r="G94" s="76">
        <f t="shared" ref="G94:I94" si="51">G95</f>
        <v>7500</v>
      </c>
      <c r="H94" s="76">
        <f t="shared" si="51"/>
        <v>7500</v>
      </c>
      <c r="I94" s="76">
        <f t="shared" si="51"/>
        <v>7500</v>
      </c>
    </row>
    <row r="95" spans="1:9" ht="18" customHeight="1" x14ac:dyDescent="0.25">
      <c r="A95" s="155" t="s">
        <v>103</v>
      </c>
      <c r="B95" s="156"/>
      <c r="C95" s="157"/>
      <c r="D95" s="66" t="s">
        <v>6</v>
      </c>
      <c r="E95" s="75">
        <f>E96+E97+E98</f>
        <v>1124.3999999999999</v>
      </c>
      <c r="F95" s="75">
        <f>F96+F97+F98</f>
        <v>8343</v>
      </c>
      <c r="G95" s="75">
        <f>G96+G97+G98</f>
        <v>7500</v>
      </c>
      <c r="H95" s="75">
        <f>H96+H97+H98</f>
        <v>7500</v>
      </c>
      <c r="I95" s="75">
        <f>I96+I97+I98</f>
        <v>7500</v>
      </c>
    </row>
    <row r="96" spans="1:9" ht="18" customHeight="1" x14ac:dyDescent="0.25">
      <c r="A96" s="146" t="s">
        <v>115</v>
      </c>
      <c r="B96" s="147"/>
      <c r="C96" s="148"/>
      <c r="D96" s="66" t="s">
        <v>7</v>
      </c>
      <c r="E96" s="75">
        <v>0</v>
      </c>
      <c r="F96" s="75">
        <v>0</v>
      </c>
      <c r="G96" s="75">
        <v>0</v>
      </c>
      <c r="H96" s="75">
        <v>0</v>
      </c>
      <c r="I96" s="75">
        <v>0</v>
      </c>
    </row>
    <row r="97" spans="1:9" ht="18" customHeight="1" x14ac:dyDescent="0.25">
      <c r="A97" s="146" t="s">
        <v>104</v>
      </c>
      <c r="B97" s="147"/>
      <c r="C97" s="148"/>
      <c r="D97" s="106" t="s">
        <v>15</v>
      </c>
      <c r="E97" s="75">
        <v>1115.55</v>
      </c>
      <c r="F97" s="75">
        <v>8343</v>
      </c>
      <c r="G97" s="75">
        <v>7500</v>
      </c>
      <c r="H97" s="75">
        <v>7500</v>
      </c>
      <c r="I97" s="75">
        <v>7500</v>
      </c>
    </row>
    <row r="98" spans="1:9" ht="18" customHeight="1" x14ac:dyDescent="0.25">
      <c r="A98" s="146" t="s">
        <v>132</v>
      </c>
      <c r="B98" s="147"/>
      <c r="C98" s="148"/>
      <c r="D98" s="106" t="s">
        <v>77</v>
      </c>
      <c r="E98" s="75">
        <v>8.85</v>
      </c>
      <c r="F98" s="72">
        <v>0</v>
      </c>
      <c r="G98" s="72">
        <v>0</v>
      </c>
      <c r="H98" s="72">
        <v>0</v>
      </c>
      <c r="I98" s="74">
        <v>0</v>
      </c>
    </row>
    <row r="99" spans="1:9" ht="18" customHeight="1" x14ac:dyDescent="0.25">
      <c r="A99" s="140" t="s">
        <v>88</v>
      </c>
      <c r="B99" s="141"/>
      <c r="C99" s="142"/>
      <c r="D99" s="65" t="s">
        <v>60</v>
      </c>
      <c r="E99" s="76">
        <f>E100</f>
        <v>14233.15</v>
      </c>
      <c r="F99" s="76">
        <f t="shared" ref="F99:I99" si="52">F100</f>
        <v>5940</v>
      </c>
      <c r="G99" s="76">
        <f t="shared" si="52"/>
        <v>5940</v>
      </c>
      <c r="H99" s="76">
        <f t="shared" si="52"/>
        <v>5940</v>
      </c>
      <c r="I99" s="76">
        <f t="shared" si="52"/>
        <v>5940</v>
      </c>
    </row>
    <row r="100" spans="1:9" ht="18" customHeight="1" x14ac:dyDescent="0.25">
      <c r="A100" s="155" t="s">
        <v>103</v>
      </c>
      <c r="B100" s="156"/>
      <c r="C100" s="157"/>
      <c r="D100" s="66" t="s">
        <v>6</v>
      </c>
      <c r="E100" s="75">
        <f>E101</f>
        <v>14233.15</v>
      </c>
      <c r="F100" s="75">
        <f t="shared" ref="F100:I100" si="53">F101</f>
        <v>5940</v>
      </c>
      <c r="G100" s="75">
        <f t="shared" si="53"/>
        <v>5940</v>
      </c>
      <c r="H100" s="75">
        <f t="shared" si="53"/>
        <v>5940</v>
      </c>
      <c r="I100" s="75">
        <f t="shared" si="53"/>
        <v>5940</v>
      </c>
    </row>
    <row r="101" spans="1:9" ht="18" customHeight="1" x14ac:dyDescent="0.25">
      <c r="A101" s="146" t="s">
        <v>104</v>
      </c>
      <c r="B101" s="147"/>
      <c r="C101" s="148"/>
      <c r="D101" s="66" t="s">
        <v>15</v>
      </c>
      <c r="E101" s="75">
        <v>14233.15</v>
      </c>
      <c r="F101" s="75">
        <v>5940</v>
      </c>
      <c r="G101" s="75">
        <v>5940</v>
      </c>
      <c r="H101" s="75">
        <v>5940</v>
      </c>
      <c r="I101" s="75">
        <v>5940</v>
      </c>
    </row>
    <row r="102" spans="1:9" ht="18" customHeight="1" x14ac:dyDescent="0.25">
      <c r="A102" s="140" t="s">
        <v>89</v>
      </c>
      <c r="B102" s="141"/>
      <c r="C102" s="142"/>
      <c r="D102" s="65" t="s">
        <v>82</v>
      </c>
      <c r="E102" s="76">
        <f>E103</f>
        <v>92748.01</v>
      </c>
      <c r="F102" s="76">
        <f t="shared" ref="F102:I102" si="54">F103</f>
        <v>67680</v>
      </c>
      <c r="G102" s="76">
        <f t="shared" si="54"/>
        <v>71600</v>
      </c>
      <c r="H102" s="76">
        <f t="shared" si="54"/>
        <v>71600</v>
      </c>
      <c r="I102" s="76">
        <f t="shared" si="54"/>
        <v>71600</v>
      </c>
    </row>
    <row r="103" spans="1:9" ht="18" customHeight="1" x14ac:dyDescent="0.25">
      <c r="A103" s="155" t="s">
        <v>103</v>
      </c>
      <c r="B103" s="156"/>
      <c r="C103" s="157"/>
      <c r="D103" s="66" t="s">
        <v>6</v>
      </c>
      <c r="E103" s="75">
        <f>E104+E105</f>
        <v>92748.01</v>
      </c>
      <c r="F103" s="75">
        <f t="shared" ref="F103:I103" si="55">F104+F105</f>
        <v>67680</v>
      </c>
      <c r="G103" s="75">
        <f t="shared" si="55"/>
        <v>71600</v>
      </c>
      <c r="H103" s="75">
        <f t="shared" si="55"/>
        <v>71600</v>
      </c>
      <c r="I103" s="75">
        <f t="shared" si="55"/>
        <v>71600</v>
      </c>
    </row>
    <row r="104" spans="1:9" ht="18" customHeight="1" x14ac:dyDescent="0.25">
      <c r="A104" s="146" t="s">
        <v>104</v>
      </c>
      <c r="B104" s="147"/>
      <c r="C104" s="148"/>
      <c r="D104" s="66" t="s">
        <v>15</v>
      </c>
      <c r="E104" s="75">
        <v>91825.15</v>
      </c>
      <c r="F104" s="72">
        <v>66153</v>
      </c>
      <c r="G104" s="72">
        <v>69900</v>
      </c>
      <c r="H104" s="72">
        <v>69900</v>
      </c>
      <c r="I104" s="74">
        <v>69900</v>
      </c>
    </row>
    <row r="105" spans="1:9" ht="18" customHeight="1" x14ac:dyDescent="0.25">
      <c r="A105" s="146" t="s">
        <v>132</v>
      </c>
      <c r="B105" s="147"/>
      <c r="C105" s="148"/>
      <c r="D105" s="66" t="s">
        <v>77</v>
      </c>
      <c r="E105" s="75">
        <v>922.86</v>
      </c>
      <c r="F105" s="72">
        <v>1527</v>
      </c>
      <c r="G105" s="72">
        <v>1700</v>
      </c>
      <c r="H105" s="72">
        <v>1700</v>
      </c>
      <c r="I105" s="74">
        <v>1700</v>
      </c>
    </row>
    <row r="106" spans="1:9" ht="18" customHeight="1" x14ac:dyDescent="0.25">
      <c r="A106" s="140" t="s">
        <v>92</v>
      </c>
      <c r="B106" s="141"/>
      <c r="C106" s="142"/>
      <c r="D106" s="65" t="s">
        <v>116</v>
      </c>
      <c r="E106" s="76">
        <f>E107</f>
        <v>1000146.65</v>
      </c>
      <c r="F106" s="76">
        <f t="shared" ref="F106" si="56">F107</f>
        <v>1316000</v>
      </c>
      <c r="G106" s="76">
        <f t="shared" ref="G106" si="57">G107</f>
        <v>1603000</v>
      </c>
      <c r="H106" s="76">
        <f t="shared" ref="H106" si="58">H107</f>
        <v>1603000</v>
      </c>
      <c r="I106" s="76">
        <f t="shared" ref="I106" si="59">I107</f>
        <v>1603000</v>
      </c>
    </row>
    <row r="107" spans="1:9" ht="18" customHeight="1" x14ac:dyDescent="0.25">
      <c r="A107" s="155" t="s">
        <v>103</v>
      </c>
      <c r="B107" s="156"/>
      <c r="C107" s="157"/>
      <c r="D107" s="66" t="s">
        <v>6</v>
      </c>
      <c r="E107" s="75">
        <f>E108+E109</f>
        <v>1000146.65</v>
      </c>
      <c r="F107" s="75">
        <f t="shared" ref="F107" si="60">F108+F109</f>
        <v>1316000</v>
      </c>
      <c r="G107" s="75">
        <f t="shared" ref="G107" si="61">G108+G109</f>
        <v>1603000</v>
      </c>
      <c r="H107" s="75">
        <f t="shared" ref="H107" si="62">H108+H109</f>
        <v>1603000</v>
      </c>
      <c r="I107" s="75">
        <f t="shared" ref="I107" si="63">I108+I109</f>
        <v>1603000</v>
      </c>
    </row>
    <row r="108" spans="1:9" ht="18" customHeight="1" x14ac:dyDescent="0.25">
      <c r="A108" s="146" t="s">
        <v>115</v>
      </c>
      <c r="B108" s="147"/>
      <c r="C108" s="148"/>
      <c r="D108" s="66" t="s">
        <v>7</v>
      </c>
      <c r="E108" s="75">
        <v>954433.38</v>
      </c>
      <c r="F108" s="72">
        <v>1225000</v>
      </c>
      <c r="G108" s="72">
        <v>1510000</v>
      </c>
      <c r="H108" s="72">
        <v>1510000</v>
      </c>
      <c r="I108" s="74">
        <v>1510000</v>
      </c>
    </row>
    <row r="109" spans="1:9" ht="18" customHeight="1" x14ac:dyDescent="0.25">
      <c r="A109" s="146" t="s">
        <v>104</v>
      </c>
      <c r="B109" s="147"/>
      <c r="C109" s="148"/>
      <c r="D109" s="66" t="s">
        <v>15</v>
      </c>
      <c r="E109" s="75">
        <v>45713.27</v>
      </c>
      <c r="F109" s="72">
        <v>91000</v>
      </c>
      <c r="G109" s="72">
        <v>93000</v>
      </c>
      <c r="H109" s="72">
        <v>93000</v>
      </c>
      <c r="I109" s="74">
        <v>93000</v>
      </c>
    </row>
    <row r="110" spans="1:9" ht="15" customHeight="1" x14ac:dyDescent="0.25">
      <c r="A110" s="140" t="s">
        <v>94</v>
      </c>
      <c r="B110" s="141"/>
      <c r="C110" s="142"/>
      <c r="D110" s="65" t="s">
        <v>83</v>
      </c>
      <c r="E110" s="76">
        <f>E111</f>
        <v>2228.2800000000002</v>
      </c>
      <c r="F110" s="76">
        <f t="shared" ref="F110:F111" si="64">F111</f>
        <v>1300</v>
      </c>
      <c r="G110" s="76">
        <f t="shared" ref="G110:G111" si="65">G111</f>
        <v>1300</v>
      </c>
      <c r="H110" s="76">
        <f t="shared" ref="H110:H111" si="66">H111</f>
        <v>1300</v>
      </c>
      <c r="I110" s="76">
        <f t="shared" ref="I110:I111" si="67">I111</f>
        <v>1300</v>
      </c>
    </row>
    <row r="111" spans="1:9" ht="15" customHeight="1" x14ac:dyDescent="0.25">
      <c r="A111" s="155" t="s">
        <v>103</v>
      </c>
      <c r="B111" s="156"/>
      <c r="C111" s="157"/>
      <c r="D111" s="66" t="s">
        <v>6</v>
      </c>
      <c r="E111" s="75">
        <f>E112</f>
        <v>2228.2800000000002</v>
      </c>
      <c r="F111" s="75">
        <f t="shared" si="64"/>
        <v>1300</v>
      </c>
      <c r="G111" s="75">
        <f t="shared" si="65"/>
        <v>1300</v>
      </c>
      <c r="H111" s="75">
        <f t="shared" si="66"/>
        <v>1300</v>
      </c>
      <c r="I111" s="75">
        <f t="shared" si="67"/>
        <v>1300</v>
      </c>
    </row>
    <row r="112" spans="1:9" ht="15" customHeight="1" x14ac:dyDescent="0.25">
      <c r="A112" s="146" t="s">
        <v>104</v>
      </c>
      <c r="B112" s="147"/>
      <c r="C112" s="148"/>
      <c r="D112" s="66" t="s">
        <v>15</v>
      </c>
      <c r="E112" s="75">
        <v>2228.2800000000002</v>
      </c>
      <c r="F112" s="75">
        <v>1300</v>
      </c>
      <c r="G112" s="75">
        <v>1300</v>
      </c>
      <c r="H112" s="75">
        <v>1300</v>
      </c>
      <c r="I112" s="75">
        <v>1300</v>
      </c>
    </row>
    <row r="113" spans="1:9" ht="23.25" customHeight="1" x14ac:dyDescent="0.25">
      <c r="A113" s="152" t="s">
        <v>133</v>
      </c>
      <c r="B113" s="153"/>
      <c r="C113" s="154"/>
      <c r="D113" s="80" t="s">
        <v>134</v>
      </c>
      <c r="E113" s="81">
        <f>E114+E117+E120+E123+E126+E129</f>
        <v>37724.660000000003</v>
      </c>
      <c r="F113" s="81">
        <f>F114+F117+F120+F123+F126+F129</f>
        <v>37891</v>
      </c>
      <c r="G113" s="81">
        <f t="shared" ref="G113:I113" si="68">G114+G117+G120+G123+G126</f>
        <v>26402</v>
      </c>
      <c r="H113" s="81">
        <f t="shared" si="68"/>
        <v>26402</v>
      </c>
      <c r="I113" s="81">
        <f t="shared" si="68"/>
        <v>26402</v>
      </c>
    </row>
    <row r="114" spans="1:9" ht="15" customHeight="1" x14ac:dyDescent="0.25">
      <c r="A114" s="140" t="s">
        <v>87</v>
      </c>
      <c r="B114" s="141"/>
      <c r="C114" s="142"/>
      <c r="D114" s="65" t="s">
        <v>63</v>
      </c>
      <c r="E114" s="76">
        <f>E115</f>
        <v>0</v>
      </c>
      <c r="F114" s="76">
        <f t="shared" ref="F114:F115" si="69">F115</f>
        <v>0</v>
      </c>
      <c r="G114" s="76">
        <f t="shared" ref="G114:G115" si="70">G115</f>
        <v>0</v>
      </c>
      <c r="H114" s="76">
        <f t="shared" ref="H114:H115" si="71">H115</f>
        <v>0</v>
      </c>
      <c r="I114" s="76">
        <f t="shared" ref="I114:I115" si="72">I115</f>
        <v>0</v>
      </c>
    </row>
    <row r="115" spans="1:9" ht="24.75" customHeight="1" x14ac:dyDescent="0.25">
      <c r="A115" s="155" t="s">
        <v>111</v>
      </c>
      <c r="B115" s="156"/>
      <c r="C115" s="157"/>
      <c r="D115" s="66" t="s">
        <v>8</v>
      </c>
      <c r="E115" s="75">
        <f>E116</f>
        <v>0</v>
      </c>
      <c r="F115" s="75">
        <f t="shared" si="69"/>
        <v>0</v>
      </c>
      <c r="G115" s="75">
        <f t="shared" si="70"/>
        <v>0</v>
      </c>
      <c r="H115" s="75">
        <f t="shared" si="71"/>
        <v>0</v>
      </c>
      <c r="I115" s="75">
        <f t="shared" si="72"/>
        <v>0</v>
      </c>
    </row>
    <row r="116" spans="1:9" ht="22.5" customHeight="1" x14ac:dyDescent="0.25">
      <c r="A116" s="146" t="s">
        <v>112</v>
      </c>
      <c r="B116" s="147"/>
      <c r="C116" s="148"/>
      <c r="D116" s="66" t="s">
        <v>80</v>
      </c>
      <c r="E116" s="75">
        <v>0</v>
      </c>
      <c r="F116" s="75">
        <v>0</v>
      </c>
      <c r="G116" s="75">
        <v>0</v>
      </c>
      <c r="H116" s="75">
        <v>0</v>
      </c>
      <c r="I116" s="75">
        <v>0</v>
      </c>
    </row>
    <row r="117" spans="1:9" ht="15" customHeight="1" x14ac:dyDescent="0.25">
      <c r="A117" s="140" t="s">
        <v>88</v>
      </c>
      <c r="B117" s="141"/>
      <c r="C117" s="142"/>
      <c r="D117" s="65" t="s">
        <v>60</v>
      </c>
      <c r="E117" s="76">
        <f>E118</f>
        <v>0</v>
      </c>
      <c r="F117" s="76">
        <f t="shared" ref="F117:F118" si="73">F118</f>
        <v>4782</v>
      </c>
      <c r="G117" s="76">
        <f t="shared" ref="G117:G118" si="74">G118</f>
        <v>4782</v>
      </c>
      <c r="H117" s="76">
        <f t="shared" ref="H117:H118" si="75">H118</f>
        <v>4782</v>
      </c>
      <c r="I117" s="76">
        <f t="shared" ref="I117:I118" si="76">I118</f>
        <v>4782</v>
      </c>
    </row>
    <row r="118" spans="1:9" ht="23.25" customHeight="1" x14ac:dyDescent="0.25">
      <c r="A118" s="155" t="s">
        <v>111</v>
      </c>
      <c r="B118" s="156"/>
      <c r="C118" s="157"/>
      <c r="D118" s="66" t="s">
        <v>8</v>
      </c>
      <c r="E118" s="75">
        <f>E119</f>
        <v>0</v>
      </c>
      <c r="F118" s="75">
        <f t="shared" si="73"/>
        <v>4782</v>
      </c>
      <c r="G118" s="75">
        <f t="shared" si="74"/>
        <v>4782</v>
      </c>
      <c r="H118" s="75">
        <f t="shared" si="75"/>
        <v>4782</v>
      </c>
      <c r="I118" s="75">
        <f t="shared" si="76"/>
        <v>4782</v>
      </c>
    </row>
    <row r="119" spans="1:9" ht="23.25" customHeight="1" x14ac:dyDescent="0.25">
      <c r="A119" s="146" t="s">
        <v>112</v>
      </c>
      <c r="B119" s="147"/>
      <c r="C119" s="148"/>
      <c r="D119" s="66" t="s">
        <v>80</v>
      </c>
      <c r="E119" s="75">
        <v>0</v>
      </c>
      <c r="F119" s="75">
        <v>4782</v>
      </c>
      <c r="G119" s="75">
        <v>4782</v>
      </c>
      <c r="H119" s="75">
        <v>4782</v>
      </c>
      <c r="I119" s="75">
        <v>4782</v>
      </c>
    </row>
    <row r="120" spans="1:9" x14ac:dyDescent="0.25">
      <c r="A120" s="140" t="s">
        <v>89</v>
      </c>
      <c r="B120" s="141"/>
      <c r="C120" s="142"/>
      <c r="D120" s="65" t="s">
        <v>82</v>
      </c>
      <c r="E120" s="76">
        <f>E121</f>
        <v>33299.660000000003</v>
      </c>
      <c r="F120" s="76">
        <f t="shared" ref="F120:F121" si="77">F121</f>
        <v>15000</v>
      </c>
      <c r="G120" s="76">
        <f t="shared" ref="G120:G121" si="78">G121</f>
        <v>10000</v>
      </c>
      <c r="H120" s="76">
        <f t="shared" ref="H120:H121" si="79">H121</f>
        <v>10000</v>
      </c>
      <c r="I120" s="76">
        <f t="shared" ref="I120:I121" si="80">I121</f>
        <v>10000</v>
      </c>
    </row>
    <row r="121" spans="1:9" ht="25.5" x14ac:dyDescent="0.25">
      <c r="A121" s="155" t="s">
        <v>111</v>
      </c>
      <c r="B121" s="156"/>
      <c r="C121" s="157"/>
      <c r="D121" s="66" t="s">
        <v>8</v>
      </c>
      <c r="E121" s="75">
        <f>E122</f>
        <v>33299.660000000003</v>
      </c>
      <c r="F121" s="75">
        <f t="shared" si="77"/>
        <v>15000</v>
      </c>
      <c r="G121" s="75">
        <f t="shared" si="78"/>
        <v>10000</v>
      </c>
      <c r="H121" s="75">
        <f t="shared" si="79"/>
        <v>10000</v>
      </c>
      <c r="I121" s="75">
        <f t="shared" si="80"/>
        <v>10000</v>
      </c>
    </row>
    <row r="122" spans="1:9" ht="25.5" x14ac:dyDescent="0.25">
      <c r="A122" s="146" t="s">
        <v>112</v>
      </c>
      <c r="B122" s="147"/>
      <c r="C122" s="148"/>
      <c r="D122" s="66" t="s">
        <v>80</v>
      </c>
      <c r="E122" s="75">
        <v>33299.660000000003</v>
      </c>
      <c r="F122" s="75">
        <v>15000</v>
      </c>
      <c r="G122" s="75">
        <v>10000</v>
      </c>
      <c r="H122" s="75">
        <v>10000</v>
      </c>
      <c r="I122" s="75">
        <v>10000</v>
      </c>
    </row>
    <row r="123" spans="1:9" x14ac:dyDescent="0.25">
      <c r="A123" s="140" t="s">
        <v>92</v>
      </c>
      <c r="B123" s="141"/>
      <c r="C123" s="142"/>
      <c r="D123" s="65" t="s">
        <v>116</v>
      </c>
      <c r="E123" s="76">
        <f>E124</f>
        <v>4000</v>
      </c>
      <c r="F123" s="76">
        <f t="shared" ref="F123:F124" si="81">F124</f>
        <v>2920</v>
      </c>
      <c r="G123" s="76">
        <f t="shared" ref="G123:G124" si="82">G124</f>
        <v>2920</v>
      </c>
      <c r="H123" s="76">
        <f t="shared" ref="H123:H124" si="83">H124</f>
        <v>2920</v>
      </c>
      <c r="I123" s="76">
        <f t="shared" ref="I123:I124" si="84">I124</f>
        <v>2920</v>
      </c>
    </row>
    <row r="124" spans="1:9" ht="25.5" x14ac:dyDescent="0.25">
      <c r="A124" s="155" t="s">
        <v>111</v>
      </c>
      <c r="B124" s="156"/>
      <c r="C124" s="157"/>
      <c r="D124" s="66" t="s">
        <v>8</v>
      </c>
      <c r="E124" s="75">
        <f>E125</f>
        <v>4000</v>
      </c>
      <c r="F124" s="75">
        <f t="shared" si="81"/>
        <v>2920</v>
      </c>
      <c r="G124" s="75">
        <f t="shared" si="82"/>
        <v>2920</v>
      </c>
      <c r="H124" s="75">
        <f t="shared" si="83"/>
        <v>2920</v>
      </c>
      <c r="I124" s="75">
        <f t="shared" si="84"/>
        <v>2920</v>
      </c>
    </row>
    <row r="125" spans="1:9" ht="25.5" x14ac:dyDescent="0.25">
      <c r="A125" s="146" t="s">
        <v>112</v>
      </c>
      <c r="B125" s="147"/>
      <c r="C125" s="148"/>
      <c r="D125" s="66" t="s">
        <v>80</v>
      </c>
      <c r="E125" s="75">
        <v>4000</v>
      </c>
      <c r="F125" s="75">
        <v>2920</v>
      </c>
      <c r="G125" s="75">
        <v>2920</v>
      </c>
      <c r="H125" s="75">
        <v>2920</v>
      </c>
      <c r="I125" s="75">
        <v>2920</v>
      </c>
    </row>
    <row r="126" spans="1:9" x14ac:dyDescent="0.25">
      <c r="A126" s="140" t="s">
        <v>94</v>
      </c>
      <c r="B126" s="141"/>
      <c r="C126" s="142"/>
      <c r="D126" s="65" t="s">
        <v>83</v>
      </c>
      <c r="E126" s="76">
        <f>E127</f>
        <v>112.66</v>
      </c>
      <c r="F126" s="76">
        <f t="shared" ref="F126:F130" si="85">F127</f>
        <v>15091</v>
      </c>
      <c r="G126" s="76">
        <f t="shared" ref="G126:G130" si="86">G127</f>
        <v>8700</v>
      </c>
      <c r="H126" s="76">
        <f t="shared" ref="H126:H130" si="87">H127</f>
        <v>8700</v>
      </c>
      <c r="I126" s="76">
        <f t="shared" ref="I126:I130" si="88">I127</f>
        <v>8700</v>
      </c>
    </row>
    <row r="127" spans="1:9" ht="25.5" x14ac:dyDescent="0.25">
      <c r="A127" s="155" t="s">
        <v>111</v>
      </c>
      <c r="B127" s="156"/>
      <c r="C127" s="157"/>
      <c r="D127" s="66" t="s">
        <v>8</v>
      </c>
      <c r="E127" s="75">
        <f>E128</f>
        <v>112.66</v>
      </c>
      <c r="F127" s="75">
        <f t="shared" si="85"/>
        <v>15091</v>
      </c>
      <c r="G127" s="75">
        <f t="shared" si="86"/>
        <v>8700</v>
      </c>
      <c r="H127" s="75">
        <f t="shared" si="87"/>
        <v>8700</v>
      </c>
      <c r="I127" s="75">
        <f t="shared" si="88"/>
        <v>8700</v>
      </c>
    </row>
    <row r="128" spans="1:9" ht="25.5" x14ac:dyDescent="0.25">
      <c r="A128" s="146" t="s">
        <v>112</v>
      </c>
      <c r="B128" s="147"/>
      <c r="C128" s="148"/>
      <c r="D128" s="66" t="s">
        <v>80</v>
      </c>
      <c r="E128" s="75">
        <v>112.66</v>
      </c>
      <c r="F128" s="75">
        <v>15091</v>
      </c>
      <c r="G128" s="75">
        <v>8700</v>
      </c>
      <c r="H128" s="75">
        <v>8700</v>
      </c>
      <c r="I128" s="75">
        <v>8700</v>
      </c>
    </row>
    <row r="129" spans="1:9" x14ac:dyDescent="0.25">
      <c r="A129" s="140" t="s">
        <v>146</v>
      </c>
      <c r="B129" s="141"/>
      <c r="C129" s="142"/>
      <c r="D129" s="107" t="s">
        <v>145</v>
      </c>
      <c r="E129" s="76">
        <f>E130</f>
        <v>312.33999999999997</v>
      </c>
      <c r="F129" s="76">
        <f t="shared" si="85"/>
        <v>98</v>
      </c>
      <c r="G129" s="76">
        <f t="shared" si="86"/>
        <v>0</v>
      </c>
      <c r="H129" s="76">
        <f t="shared" si="87"/>
        <v>0</v>
      </c>
      <c r="I129" s="76">
        <f t="shared" si="88"/>
        <v>0</v>
      </c>
    </row>
    <row r="130" spans="1:9" ht="25.5" x14ac:dyDescent="0.25">
      <c r="A130" s="155" t="s">
        <v>111</v>
      </c>
      <c r="B130" s="156"/>
      <c r="C130" s="157"/>
      <c r="D130" s="106" t="s">
        <v>8</v>
      </c>
      <c r="E130" s="75">
        <f>E131</f>
        <v>312.33999999999997</v>
      </c>
      <c r="F130" s="75">
        <f t="shared" si="85"/>
        <v>98</v>
      </c>
      <c r="G130" s="75">
        <f t="shared" si="86"/>
        <v>0</v>
      </c>
      <c r="H130" s="75">
        <f t="shared" si="87"/>
        <v>0</v>
      </c>
      <c r="I130" s="75">
        <f t="shared" si="88"/>
        <v>0</v>
      </c>
    </row>
    <row r="131" spans="1:9" ht="25.5" x14ac:dyDescent="0.25">
      <c r="A131" s="146" t="s">
        <v>112</v>
      </c>
      <c r="B131" s="147"/>
      <c r="C131" s="148"/>
      <c r="D131" s="106" t="s">
        <v>80</v>
      </c>
      <c r="E131" s="75">
        <v>312.33999999999997</v>
      </c>
      <c r="F131" s="75">
        <v>98</v>
      </c>
      <c r="G131" s="75">
        <v>0</v>
      </c>
      <c r="H131" s="75">
        <v>0</v>
      </c>
      <c r="I131" s="75">
        <v>0</v>
      </c>
    </row>
  </sheetData>
  <mergeCells count="129">
    <mergeCell ref="A129:C129"/>
    <mergeCell ref="A130:C130"/>
    <mergeCell ref="A131:C131"/>
    <mergeCell ref="A33:C33"/>
    <mergeCell ref="A34:C34"/>
    <mergeCell ref="A35:C35"/>
    <mergeCell ref="A20:C20"/>
    <mergeCell ref="A37:C37"/>
    <mergeCell ref="A38:C38"/>
    <mergeCell ref="A23:C23"/>
    <mergeCell ref="A24:C24"/>
    <mergeCell ref="A27:C27"/>
    <mergeCell ref="A28:C28"/>
    <mergeCell ref="A36:C36"/>
    <mergeCell ref="A39:C39"/>
    <mergeCell ref="A25:C25"/>
    <mergeCell ref="A26:C26"/>
    <mergeCell ref="A123:C123"/>
    <mergeCell ref="A125:C125"/>
    <mergeCell ref="A124:C124"/>
    <mergeCell ref="A99:C99"/>
    <mergeCell ref="A100:C100"/>
    <mergeCell ref="A101:C101"/>
    <mergeCell ref="A102:C102"/>
    <mergeCell ref="A16:C16"/>
    <mergeCell ref="A17:C17"/>
    <mergeCell ref="A18:C18"/>
    <mergeCell ref="A21:C21"/>
    <mergeCell ref="A22:C22"/>
    <mergeCell ref="A19:C19"/>
    <mergeCell ref="A120:C120"/>
    <mergeCell ref="A121:C121"/>
    <mergeCell ref="A122:C122"/>
    <mergeCell ref="A114:C114"/>
    <mergeCell ref="A115:C115"/>
    <mergeCell ref="A109:C109"/>
    <mergeCell ref="A110:C110"/>
    <mergeCell ref="A111:C111"/>
    <mergeCell ref="A112:C112"/>
    <mergeCell ref="A113:C113"/>
    <mergeCell ref="A118:C118"/>
    <mergeCell ref="A119:C119"/>
    <mergeCell ref="A104:C104"/>
    <mergeCell ref="A105:C105"/>
    <mergeCell ref="A106:C106"/>
    <mergeCell ref="A108:C108"/>
    <mergeCell ref="A107:C107"/>
    <mergeCell ref="A103:C103"/>
    <mergeCell ref="A50:C50"/>
    <mergeCell ref="A51:C51"/>
    <mergeCell ref="A52:C52"/>
    <mergeCell ref="A53:C53"/>
    <mergeCell ref="A54:C54"/>
    <mergeCell ref="A55:C55"/>
    <mergeCell ref="A56:C56"/>
    <mergeCell ref="A93:C93"/>
    <mergeCell ref="A94:C94"/>
    <mergeCell ref="A80:C80"/>
    <mergeCell ref="A81:C81"/>
    <mergeCell ref="A82:C82"/>
    <mergeCell ref="A74:C74"/>
    <mergeCell ref="A75:C75"/>
    <mergeCell ref="A76:C76"/>
    <mergeCell ref="A77:C77"/>
    <mergeCell ref="A78:C78"/>
    <mergeCell ref="A70:C70"/>
    <mergeCell ref="A71:C71"/>
    <mergeCell ref="A72:C72"/>
    <mergeCell ref="A68:C68"/>
    <mergeCell ref="A69:C69"/>
    <mergeCell ref="A79:C79"/>
    <mergeCell ref="A57:C57"/>
    <mergeCell ref="A95:C95"/>
    <mergeCell ref="A96:C96"/>
    <mergeCell ref="A98:C98"/>
    <mergeCell ref="A84:C84"/>
    <mergeCell ref="A85:C85"/>
    <mergeCell ref="A86:C86"/>
    <mergeCell ref="A83:C83"/>
    <mergeCell ref="A89:C89"/>
    <mergeCell ref="A90:C90"/>
    <mergeCell ref="A91:C91"/>
    <mergeCell ref="A92:C92"/>
    <mergeCell ref="A87:C87"/>
    <mergeCell ref="A88:C88"/>
    <mergeCell ref="A97:C97"/>
    <mergeCell ref="A59:C59"/>
    <mergeCell ref="A61:C61"/>
    <mergeCell ref="A62:C62"/>
    <mergeCell ref="A63:C63"/>
    <mergeCell ref="A64:C64"/>
    <mergeCell ref="A65:C65"/>
    <mergeCell ref="A66:C66"/>
    <mergeCell ref="A67:C67"/>
    <mergeCell ref="A60:C60"/>
    <mergeCell ref="A1:I1"/>
    <mergeCell ref="A3:C3"/>
    <mergeCell ref="A5:C5"/>
    <mergeCell ref="A6:C6"/>
    <mergeCell ref="A12:C12"/>
    <mergeCell ref="A8:C8"/>
    <mergeCell ref="A9:C9"/>
    <mergeCell ref="A10:C10"/>
    <mergeCell ref="A7:C7"/>
    <mergeCell ref="A11:C11"/>
    <mergeCell ref="A126:C126"/>
    <mergeCell ref="A4:C4"/>
    <mergeCell ref="A128:C128"/>
    <mergeCell ref="A15:C15"/>
    <mergeCell ref="A29:C29"/>
    <mergeCell ref="A14:C14"/>
    <mergeCell ref="A30:C30"/>
    <mergeCell ref="A31:C31"/>
    <mergeCell ref="A116:C116"/>
    <mergeCell ref="A32:C32"/>
    <mergeCell ref="A127:C127"/>
    <mergeCell ref="A117:C117"/>
    <mergeCell ref="A73:C73"/>
    <mergeCell ref="A45:C45"/>
    <mergeCell ref="A46:C46"/>
    <mergeCell ref="A47:C47"/>
    <mergeCell ref="A48:C48"/>
    <mergeCell ref="A49:C49"/>
    <mergeCell ref="A40:C40"/>
    <mergeCell ref="A41:C41"/>
    <mergeCell ref="A42:C42"/>
    <mergeCell ref="A43:C43"/>
    <mergeCell ref="A44:C44"/>
    <mergeCell ref="A58:C58"/>
  </mergeCells>
  <pageMargins left="0.7" right="0.7" top="0.75" bottom="0.75" header="0.3" footer="0.3"/>
  <pageSetup paperSize="9" scale="2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2024-10-24T07:00:04Z</cp:lastPrinted>
  <dcterms:created xsi:type="dcterms:W3CDTF">2022-08-12T12:51:27Z</dcterms:created>
  <dcterms:modified xsi:type="dcterms:W3CDTF">2024-10-24T07:01:47Z</dcterms:modified>
</cp:coreProperties>
</file>