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IZVJEŠTAJ O IZVRŠENJU FIN.PLANA\IZVJEŠTAJ O IZVRŠENJU 2025\062025\"/>
    </mc:Choice>
  </mc:AlternateContent>
  <xr:revisionPtr revIDLastSave="0" documentId="13_ncr:1_{04E64D69-B088-4FB0-8C4D-66DB04F60CE4}" xr6:coauthVersionLast="37" xr6:coauthVersionMax="37" xr10:uidLastSave="{00000000-0000-0000-0000-000000000000}"/>
  <bookViews>
    <workbookView xWindow="0" yWindow="0" windowWidth="28800" windowHeight="11625" tabRatio="797" xr2:uid="{00000000-000D-0000-FFFF-FFFF00000000}"/>
  </bookViews>
  <sheets>
    <sheet name="Sažetak " sheetId="12" r:id="rId1"/>
    <sheet name="P i R -Tablica 1." sheetId="1" r:id="rId2"/>
    <sheet name="P i R -Tablica 2." sheetId="3" r:id="rId3"/>
    <sheet name="R -Tablica 3." sheetId="4" r:id="rId4"/>
    <sheet name="Rač fin-Tablica 4." sheetId="2" r:id="rId5"/>
    <sheet name="Rač.fin-Tablica 5" sheetId="8" r:id="rId6"/>
    <sheet name="Posebni dio-progr." sheetId="11" r:id="rId7"/>
  </sheets>
  <definedNames>
    <definedName name="_xlnm.Print_Titles" localSheetId="1">'P i R -Tablica 1.'!$9:$10</definedName>
    <definedName name="_xlnm.Print_Titles" localSheetId="2">'P i R -Tablica 2.'!$4:$5</definedName>
    <definedName name="_xlnm.Print_Titles" localSheetId="6">'Posebni dio-progr.'!$9:$9</definedName>
    <definedName name="_xlnm.Print_Titles" localSheetId="3">'R -Tablica 3.'!$3:$4</definedName>
    <definedName name="_xlnm.Print_Area" localSheetId="1">'P i R -Tablica 1.'!$A$1:$G$206</definedName>
    <definedName name="_xlnm.Print_Area" localSheetId="2">'P i R -Tablica 2.'!$A$1:$G$46</definedName>
    <definedName name="_xlnm.Print_Area" localSheetId="3">'R -Tablica 3.'!$A$1:$G$38</definedName>
    <definedName name="_xlnm.Print_Area" localSheetId="5">'Rač.fin-Tablica 5'!$A$1:$G$25</definedName>
    <definedName name="_xlnm.Print_Area" localSheetId="0">'Sažetak '!$A$1:$G$38</definedName>
  </definedNames>
  <calcPr calcId="179021"/>
</workbook>
</file>

<file path=xl/calcChain.xml><?xml version="1.0" encoding="utf-8"?>
<calcChain xmlns="http://schemas.openxmlformats.org/spreadsheetml/2006/main">
  <c r="E55" i="11" l="1"/>
  <c r="E52" i="11"/>
  <c r="E43" i="11" l="1"/>
  <c r="E13" i="8" l="1"/>
  <c r="G13" i="8" s="1"/>
  <c r="D13" i="8"/>
  <c r="C13" i="8"/>
  <c r="B13" i="8"/>
  <c r="B6" i="8"/>
  <c r="C6" i="8"/>
  <c r="D6" i="8"/>
  <c r="E6" i="8"/>
  <c r="F6" i="8"/>
  <c r="G6" i="8"/>
  <c r="F7" i="8"/>
  <c r="G7" i="8"/>
  <c r="B8" i="8"/>
  <c r="C8" i="8"/>
  <c r="D8" i="8"/>
  <c r="E8" i="8"/>
  <c r="F8" i="8"/>
  <c r="G8" i="8"/>
  <c r="F9" i="8"/>
  <c r="G9" i="8"/>
  <c r="B10" i="8"/>
  <c r="C10" i="8"/>
  <c r="D10" i="8"/>
  <c r="E10" i="8"/>
  <c r="F10" i="8"/>
  <c r="G10" i="8"/>
  <c r="F11" i="8"/>
  <c r="G11" i="8"/>
  <c r="B17" i="8"/>
  <c r="C17" i="8"/>
  <c r="D17" i="8"/>
  <c r="D23" i="8" s="1"/>
  <c r="E17" i="8"/>
  <c r="G17" i="8" s="1"/>
  <c r="F18" i="8"/>
  <c r="G18" i="8"/>
  <c r="B19" i="8"/>
  <c r="C19" i="8"/>
  <c r="D19" i="8"/>
  <c r="E19" i="8"/>
  <c r="G19" i="8" s="1"/>
  <c r="F20" i="8"/>
  <c r="G20" i="8"/>
  <c r="F21" i="8"/>
  <c r="G21" i="8"/>
  <c r="B23" i="8"/>
  <c r="C23" i="8"/>
  <c r="F13" i="8" l="1"/>
  <c r="F19" i="8"/>
  <c r="F17" i="8"/>
  <c r="E23" i="8"/>
  <c r="F23" i="8" l="1"/>
  <c r="G23" i="8"/>
  <c r="B14" i="11" l="1"/>
  <c r="B13" i="11" s="1"/>
  <c r="B12" i="11" s="1"/>
  <c r="C14" i="11"/>
  <c r="C13" i="11" s="1"/>
  <c r="C12" i="11" s="1"/>
  <c r="G46" i="1" l="1"/>
  <c r="D89" i="11" l="1"/>
  <c r="E39" i="11"/>
  <c r="E48" i="11"/>
  <c r="E53" i="11"/>
  <c r="E47" i="11"/>
  <c r="D14" i="11"/>
  <c r="D13" i="11" s="1"/>
  <c r="D12" i="11" s="1"/>
  <c r="G22" i="2"/>
  <c r="F22" i="2"/>
  <c r="G21" i="2"/>
  <c r="F21" i="2"/>
  <c r="G19" i="2"/>
  <c r="F19" i="2"/>
  <c r="G16" i="2"/>
  <c r="F16" i="2"/>
  <c r="G12" i="2"/>
  <c r="F12" i="2"/>
  <c r="G10" i="2"/>
  <c r="F10" i="2"/>
  <c r="G36" i="4"/>
  <c r="F36" i="4"/>
  <c r="G35" i="4"/>
  <c r="F35" i="4"/>
  <c r="G34" i="4"/>
  <c r="F34" i="4"/>
  <c r="G33" i="4"/>
  <c r="F33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8" i="4"/>
  <c r="F18" i="4"/>
  <c r="G16" i="4"/>
  <c r="F16" i="4"/>
  <c r="G15" i="4"/>
  <c r="F15" i="4"/>
  <c r="G14" i="4"/>
  <c r="F14" i="4"/>
  <c r="G13" i="4"/>
  <c r="F13" i="4"/>
  <c r="G11" i="4"/>
  <c r="F11" i="4"/>
  <c r="G10" i="4"/>
  <c r="F10" i="4"/>
  <c r="G9" i="4"/>
  <c r="F9" i="4"/>
  <c r="G8" i="4"/>
  <c r="F8" i="4"/>
  <c r="G7" i="4"/>
  <c r="F7" i="4"/>
  <c r="G44" i="3"/>
  <c r="F44" i="3"/>
  <c r="G42" i="3"/>
  <c r="F42" i="3"/>
  <c r="G41" i="3"/>
  <c r="F41" i="3"/>
  <c r="G39" i="3"/>
  <c r="F39" i="3"/>
  <c r="G37" i="3"/>
  <c r="F37" i="3"/>
  <c r="G36" i="3"/>
  <c r="F36" i="3"/>
  <c r="G34" i="3"/>
  <c r="F34" i="3"/>
  <c r="G33" i="3"/>
  <c r="F33" i="3"/>
  <c r="G31" i="3"/>
  <c r="F31" i="3"/>
  <c r="G29" i="3"/>
  <c r="F29" i="3"/>
  <c r="G21" i="3"/>
  <c r="F21" i="3"/>
  <c r="G20" i="3"/>
  <c r="F20" i="3"/>
  <c r="G18" i="3"/>
  <c r="F18" i="3"/>
  <c r="G16" i="3"/>
  <c r="F16" i="3"/>
  <c r="G15" i="3"/>
  <c r="F15" i="3"/>
  <c r="G13" i="3"/>
  <c r="F13" i="3"/>
  <c r="G12" i="3"/>
  <c r="F12" i="3"/>
  <c r="G10" i="3"/>
  <c r="F10" i="3"/>
  <c r="G8" i="3"/>
  <c r="F8" i="3"/>
  <c r="G204" i="1"/>
  <c r="F204" i="1"/>
  <c r="G202" i="1"/>
  <c r="F202" i="1"/>
  <c r="G198" i="1"/>
  <c r="F198" i="1"/>
  <c r="G196" i="1"/>
  <c r="F196" i="1"/>
  <c r="G194" i="1"/>
  <c r="F194" i="1"/>
  <c r="G193" i="1"/>
  <c r="F193" i="1"/>
  <c r="G191" i="1"/>
  <c r="F191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1" i="1"/>
  <c r="F181" i="1"/>
  <c r="G180" i="1"/>
  <c r="F180" i="1"/>
  <c r="G179" i="1"/>
  <c r="F179" i="1"/>
  <c r="G175" i="1"/>
  <c r="F175" i="1"/>
  <c r="G174" i="1"/>
  <c r="F174" i="1"/>
  <c r="G168" i="1"/>
  <c r="F168" i="1"/>
  <c r="G166" i="1"/>
  <c r="F166" i="1"/>
  <c r="G165" i="1"/>
  <c r="F165" i="1"/>
  <c r="G161" i="1"/>
  <c r="F161" i="1"/>
  <c r="G160" i="1"/>
  <c r="F160" i="1"/>
  <c r="G156" i="1"/>
  <c r="F156" i="1"/>
  <c r="G152" i="1"/>
  <c r="F152" i="1"/>
  <c r="G151" i="1"/>
  <c r="F151" i="1"/>
  <c r="G150" i="1"/>
  <c r="F150" i="1"/>
  <c r="G149" i="1"/>
  <c r="F149" i="1"/>
  <c r="G147" i="1"/>
  <c r="F147" i="1"/>
  <c r="G146" i="1"/>
  <c r="F146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4" i="1"/>
  <c r="F134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5" i="1"/>
  <c r="F115" i="1"/>
  <c r="G114" i="1"/>
  <c r="F114" i="1"/>
  <c r="G113" i="1"/>
  <c r="F113" i="1"/>
  <c r="G112" i="1"/>
  <c r="F112" i="1"/>
  <c r="G108" i="1"/>
  <c r="F108" i="1"/>
  <c r="G107" i="1"/>
  <c r="F107" i="1"/>
  <c r="G106" i="1"/>
  <c r="F106" i="1"/>
  <c r="G104" i="1"/>
  <c r="F104" i="1"/>
  <c r="G102" i="1"/>
  <c r="F102" i="1"/>
  <c r="G101" i="1"/>
  <c r="F101" i="1"/>
  <c r="G100" i="1"/>
  <c r="F100" i="1"/>
  <c r="G99" i="1"/>
  <c r="F99" i="1"/>
  <c r="G78" i="1"/>
  <c r="F78" i="1"/>
  <c r="G76" i="1"/>
  <c r="F76" i="1"/>
  <c r="G75" i="1"/>
  <c r="F75" i="1"/>
  <c r="G74" i="1"/>
  <c r="F74" i="1"/>
  <c r="G72" i="1"/>
  <c r="F72" i="1"/>
  <c r="G71" i="1"/>
  <c r="G70" i="1"/>
  <c r="G65" i="1"/>
  <c r="F65" i="1"/>
  <c r="G61" i="1"/>
  <c r="F61" i="1"/>
  <c r="G58" i="1"/>
  <c r="F58" i="1"/>
  <c r="G57" i="1"/>
  <c r="F57" i="1"/>
  <c r="G56" i="1"/>
  <c r="F56" i="1"/>
  <c r="G55" i="1"/>
  <c r="G54" i="1"/>
  <c r="G52" i="1"/>
  <c r="F52" i="1"/>
  <c r="G51" i="1"/>
  <c r="F51" i="1"/>
  <c r="G49" i="1"/>
  <c r="F49" i="1"/>
  <c r="G48" i="1"/>
  <c r="F48" i="1"/>
  <c r="G47" i="1"/>
  <c r="G44" i="1"/>
  <c r="F44" i="1"/>
  <c r="G43" i="1"/>
  <c r="G42" i="1"/>
  <c r="G40" i="1"/>
  <c r="F40" i="1"/>
  <c r="G39" i="1"/>
  <c r="F39" i="1"/>
  <c r="G38" i="1"/>
  <c r="F38" i="1"/>
  <c r="G37" i="1"/>
  <c r="F37" i="1"/>
  <c r="G36" i="1"/>
  <c r="G35" i="1"/>
  <c r="G33" i="1"/>
  <c r="F33" i="1"/>
  <c r="G32" i="1"/>
  <c r="F32" i="1"/>
  <c r="G31" i="1"/>
  <c r="F31" i="1"/>
  <c r="G30" i="1"/>
  <c r="F30" i="1"/>
  <c r="G29" i="1"/>
  <c r="G28" i="1"/>
  <c r="F28" i="1"/>
  <c r="G27" i="1"/>
  <c r="F27" i="1"/>
  <c r="G26" i="1"/>
  <c r="G25" i="1"/>
  <c r="F25" i="1"/>
  <c r="G24" i="1"/>
  <c r="F24" i="1"/>
  <c r="G22" i="1"/>
  <c r="F22" i="1"/>
  <c r="G21" i="1"/>
  <c r="F21" i="1"/>
  <c r="G19" i="1"/>
  <c r="F19" i="1"/>
  <c r="G18" i="1"/>
  <c r="F18" i="1"/>
  <c r="G17" i="1"/>
  <c r="F17" i="1"/>
  <c r="G16" i="1"/>
  <c r="F16" i="1"/>
  <c r="G14" i="1"/>
  <c r="F14" i="1"/>
  <c r="G12" i="1"/>
  <c r="C96" i="1" l="1"/>
  <c r="D96" i="1"/>
  <c r="C18" i="2"/>
  <c r="D18" i="2"/>
  <c r="E18" i="2"/>
  <c r="C20" i="2"/>
  <c r="D20" i="2"/>
  <c r="E20" i="2"/>
  <c r="B20" i="2"/>
  <c r="B18" i="2"/>
  <c r="C9" i="2"/>
  <c r="D9" i="2"/>
  <c r="E9" i="2"/>
  <c r="C11" i="2"/>
  <c r="D11" i="2"/>
  <c r="E11" i="2"/>
  <c r="B11" i="2"/>
  <c r="B9" i="2"/>
  <c r="C6" i="4"/>
  <c r="D6" i="4"/>
  <c r="E6" i="4"/>
  <c r="C12" i="4"/>
  <c r="D12" i="4"/>
  <c r="E12" i="4"/>
  <c r="C17" i="4"/>
  <c r="D17" i="4"/>
  <c r="E17" i="4"/>
  <c r="C24" i="4"/>
  <c r="D24" i="4"/>
  <c r="E24" i="4"/>
  <c r="C32" i="4"/>
  <c r="D32" i="4"/>
  <c r="E32" i="4"/>
  <c r="B32" i="4"/>
  <c r="B24" i="4"/>
  <c r="B17" i="4"/>
  <c r="B12" i="4"/>
  <c r="B6" i="4"/>
  <c r="C28" i="3"/>
  <c r="D28" i="3"/>
  <c r="E28" i="3"/>
  <c r="C30" i="3"/>
  <c r="D30" i="3"/>
  <c r="E30" i="3"/>
  <c r="C32" i="3"/>
  <c r="D32" i="3"/>
  <c r="E32" i="3"/>
  <c r="C35" i="3"/>
  <c r="D35" i="3"/>
  <c r="E35" i="3"/>
  <c r="C38" i="3"/>
  <c r="D38" i="3"/>
  <c r="E38" i="3"/>
  <c r="C40" i="3"/>
  <c r="D40" i="3"/>
  <c r="E40" i="3"/>
  <c r="C43" i="3"/>
  <c r="D43" i="3"/>
  <c r="E43" i="3"/>
  <c r="B43" i="3"/>
  <c r="B40" i="3"/>
  <c r="B38" i="3"/>
  <c r="B35" i="3"/>
  <c r="B32" i="3"/>
  <c r="B30" i="3"/>
  <c r="B28" i="3"/>
  <c r="C7" i="3"/>
  <c r="D7" i="3"/>
  <c r="E7" i="3"/>
  <c r="C9" i="3"/>
  <c r="D9" i="3"/>
  <c r="E9" i="3"/>
  <c r="C11" i="3"/>
  <c r="D11" i="3"/>
  <c r="E11" i="3"/>
  <c r="C14" i="3"/>
  <c r="D14" i="3"/>
  <c r="E14" i="3"/>
  <c r="C17" i="3"/>
  <c r="D17" i="3"/>
  <c r="E17" i="3"/>
  <c r="G17" i="3" s="1"/>
  <c r="C19" i="3"/>
  <c r="D19" i="3"/>
  <c r="E19" i="3"/>
  <c r="B19" i="3"/>
  <c r="B17" i="3"/>
  <c r="B14" i="3"/>
  <c r="B11" i="3"/>
  <c r="B9" i="3"/>
  <c r="B7" i="3"/>
  <c r="E13" i="1"/>
  <c r="B13" i="1"/>
  <c r="E15" i="1"/>
  <c r="E20" i="1"/>
  <c r="E23" i="1"/>
  <c r="G50" i="1"/>
  <c r="E60" i="1"/>
  <c r="E64" i="1"/>
  <c r="C69" i="1"/>
  <c r="D69" i="1"/>
  <c r="E73" i="1"/>
  <c r="E77" i="1"/>
  <c r="E98" i="1"/>
  <c r="G98" i="1" s="1"/>
  <c r="E103" i="1"/>
  <c r="G103" i="1" s="1"/>
  <c r="E105" i="1"/>
  <c r="G105" i="1" s="1"/>
  <c r="E111" i="1"/>
  <c r="G111" i="1" s="1"/>
  <c r="E116" i="1"/>
  <c r="E123" i="1"/>
  <c r="G123" i="1" s="1"/>
  <c r="E133" i="1"/>
  <c r="G133" i="1" s="1"/>
  <c r="E135" i="1"/>
  <c r="G135" i="1" s="1"/>
  <c r="E145" i="1"/>
  <c r="G145" i="1" s="1"/>
  <c r="E148" i="1"/>
  <c r="G148" i="1" s="1"/>
  <c r="E155" i="1"/>
  <c r="G155" i="1" s="1"/>
  <c r="E159" i="1"/>
  <c r="E164" i="1"/>
  <c r="G164" i="1" s="1"/>
  <c r="E167" i="1"/>
  <c r="E173" i="1"/>
  <c r="E178" i="1"/>
  <c r="G178" i="1" s="1"/>
  <c r="E182" i="1"/>
  <c r="G182" i="1" s="1"/>
  <c r="E190" i="1"/>
  <c r="G190" i="1" s="1"/>
  <c r="E192" i="1"/>
  <c r="G192" i="1" s="1"/>
  <c r="E195" i="1"/>
  <c r="G195" i="1" s="1"/>
  <c r="E197" i="1"/>
  <c r="G197" i="1" s="1"/>
  <c r="E201" i="1"/>
  <c r="G201" i="1" s="1"/>
  <c r="E203" i="1"/>
  <c r="G203" i="1" s="1"/>
  <c r="B203" i="1"/>
  <c r="F203" i="1" s="1"/>
  <c r="B201" i="1"/>
  <c r="B197" i="1"/>
  <c r="B195" i="1"/>
  <c r="B192" i="1"/>
  <c r="B190" i="1"/>
  <c r="F190" i="1" s="1"/>
  <c r="B182" i="1"/>
  <c r="B178" i="1"/>
  <c r="B173" i="1"/>
  <c r="B164" i="1"/>
  <c r="B159" i="1"/>
  <c r="B155" i="1"/>
  <c r="B148" i="1"/>
  <c r="B145" i="1"/>
  <c r="B135" i="1"/>
  <c r="B133" i="1"/>
  <c r="B123" i="1"/>
  <c r="B116" i="1"/>
  <c r="B111" i="1"/>
  <c r="B105" i="1"/>
  <c r="B103" i="1"/>
  <c r="B98" i="1"/>
  <c r="B77" i="1"/>
  <c r="B73" i="1"/>
  <c r="B71" i="1"/>
  <c r="F71" i="1" s="1"/>
  <c r="B29" i="1"/>
  <c r="F29" i="1" s="1"/>
  <c r="B55" i="1"/>
  <c r="F55" i="1" s="1"/>
  <c r="B64" i="1"/>
  <c r="B63" i="1" s="1"/>
  <c r="B60" i="1"/>
  <c r="B50" i="1"/>
  <c r="F50" i="1" s="1"/>
  <c r="B47" i="1"/>
  <c r="F47" i="1" s="1"/>
  <c r="B43" i="1"/>
  <c r="B36" i="1"/>
  <c r="B26" i="1"/>
  <c r="F26" i="1" s="1"/>
  <c r="B23" i="1"/>
  <c r="B20" i="1"/>
  <c r="B15" i="1"/>
  <c r="C21" i="12"/>
  <c r="D21" i="12"/>
  <c r="E21" i="12"/>
  <c r="C22" i="12"/>
  <c r="D22" i="12"/>
  <c r="E22" i="12"/>
  <c r="B22" i="12"/>
  <c r="B70" i="1" l="1"/>
  <c r="F70" i="1" s="1"/>
  <c r="G13" i="1"/>
  <c r="F13" i="1"/>
  <c r="G43" i="3"/>
  <c r="F43" i="3"/>
  <c r="G17" i="4"/>
  <c r="F17" i="4"/>
  <c r="G21" i="12"/>
  <c r="F64" i="1"/>
  <c r="G64" i="1"/>
  <c r="G60" i="1"/>
  <c r="F60" i="1"/>
  <c r="G32" i="4"/>
  <c r="F32" i="4"/>
  <c r="B17" i="2"/>
  <c r="B24" i="2" s="1"/>
  <c r="G22" i="12"/>
  <c r="F22" i="12"/>
  <c r="F197" i="1"/>
  <c r="G40" i="3"/>
  <c r="F40" i="3"/>
  <c r="G12" i="4"/>
  <c r="F12" i="4"/>
  <c r="G11" i="2"/>
  <c r="F11" i="2"/>
  <c r="G20" i="2"/>
  <c r="F20" i="2"/>
  <c r="F20" i="1"/>
  <c r="G20" i="1"/>
  <c r="G73" i="1"/>
  <c r="F73" i="1"/>
  <c r="F15" i="1"/>
  <c r="G15" i="1"/>
  <c r="G6" i="4"/>
  <c r="F6" i="4"/>
  <c r="E8" i="2"/>
  <c r="G9" i="2"/>
  <c r="F9" i="2"/>
  <c r="G18" i="2"/>
  <c r="F18" i="2"/>
  <c r="G77" i="1"/>
  <c r="F77" i="1"/>
  <c r="G16" i="12"/>
  <c r="G69" i="1"/>
  <c r="F17" i="3"/>
  <c r="G7" i="3"/>
  <c r="F7" i="3"/>
  <c r="F192" i="1"/>
  <c r="F148" i="1"/>
  <c r="F111" i="1"/>
  <c r="F103" i="1"/>
  <c r="F98" i="1"/>
  <c r="B46" i="1"/>
  <c r="B42" i="1"/>
  <c r="F42" i="1" s="1"/>
  <c r="F43" i="1"/>
  <c r="B35" i="1"/>
  <c r="F35" i="1" s="1"/>
  <c r="F36" i="1"/>
  <c r="F105" i="1"/>
  <c r="F116" i="1"/>
  <c r="G116" i="1"/>
  <c r="F123" i="1"/>
  <c r="F133" i="1"/>
  <c r="F135" i="1"/>
  <c r="F145" i="1"/>
  <c r="E158" i="1"/>
  <c r="G158" i="1" s="1"/>
  <c r="G159" i="1"/>
  <c r="F164" i="1"/>
  <c r="G167" i="1"/>
  <c r="F167" i="1"/>
  <c r="E172" i="1"/>
  <c r="G172" i="1" s="1"/>
  <c r="G173" i="1"/>
  <c r="F178" i="1"/>
  <c r="F182" i="1"/>
  <c r="F195" i="1"/>
  <c r="B200" i="1"/>
  <c r="F201" i="1"/>
  <c r="B172" i="1"/>
  <c r="F173" i="1"/>
  <c r="B158" i="1"/>
  <c r="F159" i="1"/>
  <c r="B154" i="1"/>
  <c r="F155" i="1"/>
  <c r="B110" i="1"/>
  <c r="G24" i="4"/>
  <c r="F24" i="4"/>
  <c r="F38" i="3"/>
  <c r="G38" i="3"/>
  <c r="G35" i="3"/>
  <c r="F35" i="3"/>
  <c r="F32" i="3"/>
  <c r="G32" i="3"/>
  <c r="G30" i="3"/>
  <c r="F30" i="3"/>
  <c r="G28" i="3"/>
  <c r="F28" i="3"/>
  <c r="F19" i="3"/>
  <c r="G19" i="3"/>
  <c r="F14" i="3"/>
  <c r="G14" i="3"/>
  <c r="G11" i="3"/>
  <c r="F11" i="3"/>
  <c r="G9" i="3"/>
  <c r="F9" i="3"/>
  <c r="G23" i="1"/>
  <c r="F23" i="1"/>
  <c r="C8" i="2"/>
  <c r="C14" i="2" s="1"/>
  <c r="D8" i="2"/>
  <c r="D14" i="2" s="1"/>
  <c r="B38" i="4"/>
  <c r="E110" i="1"/>
  <c r="G110" i="1" s="1"/>
  <c r="E17" i="2"/>
  <c r="C17" i="2"/>
  <c r="C24" i="2" s="1"/>
  <c r="D17" i="2"/>
  <c r="B8" i="2"/>
  <c r="B21" i="12" s="1"/>
  <c r="F21" i="12" s="1"/>
  <c r="B14" i="2"/>
  <c r="C38" i="4"/>
  <c r="E38" i="4"/>
  <c r="D38" i="4"/>
  <c r="D46" i="3"/>
  <c r="B46" i="3"/>
  <c r="C46" i="3"/>
  <c r="E46" i="3"/>
  <c r="D23" i="3"/>
  <c r="B23" i="3"/>
  <c r="C23" i="3"/>
  <c r="E23" i="3"/>
  <c r="B144" i="1"/>
  <c r="B163" i="1"/>
  <c r="B97" i="1"/>
  <c r="E163" i="1"/>
  <c r="G163" i="1" s="1"/>
  <c r="E63" i="1"/>
  <c r="B12" i="1"/>
  <c r="F12" i="1" s="1"/>
  <c r="E177" i="1"/>
  <c r="G177" i="1" s="1"/>
  <c r="E154" i="1"/>
  <c r="G154" i="1" s="1"/>
  <c r="E97" i="1"/>
  <c r="G97" i="1" s="1"/>
  <c r="E200" i="1"/>
  <c r="G200" i="1" s="1"/>
  <c r="E144" i="1"/>
  <c r="G144" i="1" s="1"/>
  <c r="D11" i="1"/>
  <c r="D81" i="1" s="1"/>
  <c r="C11" i="1"/>
  <c r="D171" i="1"/>
  <c r="G18" i="12" s="1"/>
  <c r="C171" i="1"/>
  <c r="B177" i="1"/>
  <c r="B54" i="1"/>
  <c r="F54" i="1" s="1"/>
  <c r="C35" i="12"/>
  <c r="E35" i="12"/>
  <c r="F144" i="1" l="1"/>
  <c r="B69" i="1"/>
  <c r="F69" i="1" s="1"/>
  <c r="E24" i="2"/>
  <c r="G17" i="2"/>
  <c r="F17" i="2"/>
  <c r="E14" i="2"/>
  <c r="G8" i="2"/>
  <c r="F8" i="2"/>
  <c r="G63" i="1"/>
  <c r="F63" i="1"/>
  <c r="F154" i="1"/>
  <c r="C19" i="12"/>
  <c r="C81" i="1"/>
  <c r="F16" i="12"/>
  <c r="F110" i="1"/>
  <c r="F158" i="1"/>
  <c r="F163" i="1"/>
  <c r="F172" i="1"/>
  <c r="F177" i="1"/>
  <c r="F200" i="1"/>
  <c r="B171" i="1"/>
  <c r="B96" i="1"/>
  <c r="F97" i="1"/>
  <c r="G38" i="4"/>
  <c r="F38" i="4"/>
  <c r="G46" i="3"/>
  <c r="F46" i="3"/>
  <c r="F23" i="3"/>
  <c r="G23" i="3"/>
  <c r="E96" i="1"/>
  <c r="G96" i="1" s="1"/>
  <c r="D24" i="2"/>
  <c r="C206" i="1"/>
  <c r="E171" i="1"/>
  <c r="G171" i="1" s="1"/>
  <c r="E11" i="1"/>
  <c r="B11" i="1"/>
  <c r="G15" i="12"/>
  <c r="D206" i="1"/>
  <c r="G17" i="12"/>
  <c r="D35" i="12"/>
  <c r="B35" i="12"/>
  <c r="C26" i="12"/>
  <c r="C23" i="12"/>
  <c r="B23" i="12"/>
  <c r="G14" i="2" l="1"/>
  <c r="F14" i="2"/>
  <c r="G24" i="2"/>
  <c r="F24" i="2"/>
  <c r="C25" i="12"/>
  <c r="C27" i="12" s="1"/>
  <c r="C37" i="12" s="1"/>
  <c r="F15" i="12"/>
  <c r="B81" i="1"/>
  <c r="F96" i="1"/>
  <c r="F18" i="12"/>
  <c r="F171" i="1"/>
  <c r="G11" i="1"/>
  <c r="F11" i="1"/>
  <c r="E81" i="1"/>
  <c r="E206" i="1"/>
  <c r="G206" i="1" s="1"/>
  <c r="B206" i="1"/>
  <c r="E26" i="12"/>
  <c r="D19" i="12"/>
  <c r="D26" i="12"/>
  <c r="D23" i="12"/>
  <c r="D25" i="12"/>
  <c r="E23" i="12"/>
  <c r="B25" i="12" l="1"/>
  <c r="F206" i="1"/>
  <c r="B19" i="12"/>
  <c r="B26" i="12"/>
  <c r="F17" i="12"/>
  <c r="G81" i="1"/>
  <c r="F81" i="1"/>
  <c r="G26" i="12"/>
  <c r="E25" i="12"/>
  <c r="E19" i="12"/>
  <c r="D27" i="12"/>
  <c r="D37" i="12" s="1"/>
  <c r="B27" i="12" l="1"/>
  <c r="B37" i="12" s="1"/>
  <c r="F26" i="12"/>
  <c r="E27" i="12"/>
  <c r="E37" i="12" s="1"/>
  <c r="G25" i="12"/>
  <c r="F25" i="12"/>
</calcChain>
</file>

<file path=xl/sharedStrings.xml><?xml version="1.0" encoding="utf-8"?>
<sst xmlns="http://schemas.openxmlformats.org/spreadsheetml/2006/main" count="549" uniqueCount="313">
  <si>
    <t>A. RAČUN PRIHODA I RASHODA</t>
  </si>
  <si>
    <t>6 Prihodi poslovanja</t>
  </si>
  <si>
    <t>63 Pomoći iz inozemstva i od subjekata unutar općeg proračuna</t>
  </si>
  <si>
    <t>631 Pomoći od inozemnih vlada</t>
  </si>
  <si>
    <t>6311 Tekuće pomoći od inozemnih vlada</t>
  </si>
  <si>
    <t>632 Pomoći od međunarodnih organizacija te institucija i tijela EU</t>
  </si>
  <si>
    <t>6321 Tekuće pomoći od međunarodnih organizacija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</si>
  <si>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</si>
  <si>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</si>
  <si>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</si>
  <si>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</si>
  <si>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</si>
  <si>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6414 Prihodi od zateznih kamata</t>
  </si>
  <si>
    <t>65 Prihodi od upravnih i administrativnih pristojbi, pristojbi po posebnim propisima i naknada</t>
  </si>
  <si>
    <t>652 Prihodi po posebnim propisima</t>
  </si>
  <si>
    <t>6526 Ostali nespomenuti prihodi</t>
  </si>
  <si>
    <t>661 Prihodi od prodaje proizvoda i robe te pruženih usluga</t>
  </si>
  <si>
    <t>6615 Prihodi od pruženih usluga</t>
  </si>
  <si>
    <t>7 Prihodi od prodaje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</si>
  <si>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</si>
  <si>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</si>
  <si>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</si>
  <si>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</si>
  <si>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</si>
  <si>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</si>
  <si>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</si>
  <si>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</si>
  <si>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</si>
  <si>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</si>
  <si>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</si>
  <si>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</si>
  <si>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</si>
  <si>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</si>
  <si>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</si>
  <si>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</si>
  <si>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</si>
  <si>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</si>
  <si>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</si>
  <si>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</si>
  <si>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</si>
  <si>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</si>
  <si>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</si>
  <si>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</si>
  <si>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</si>
  <si>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</si>
  <si>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</si>
  <si>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</si>
  <si>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</si>
  <si>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</si>
  <si>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</si>
  <si>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</si>
  <si>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</si>
  <si>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</si>
  <si>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</si>
  <si>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</si>
  <si>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</si>
  <si>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</si>
  <si>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</si>
  <si>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</si>
  <si>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</si>
  <si>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</si>
  <si>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342 Kamate za primljene kredite i zajmove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</si>
  <si>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</si>
  <si>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</si>
  <si>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</si>
  <si>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</si>
  <si>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</si>
  <si>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35 Subvencije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</si>
  <si>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</si>
  <si>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</si>
  <si>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</si>
  <si>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</si>
  <si>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</si>
  <si>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</si>
  <si>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383 Kazne, penali i naknade štete</t>
  </si>
  <si>
    <t>3831 Naknade šteta pravnim i fizičkim osobama</t>
  </si>
  <si>
    <t>4 Rashodi za nabavu nefinancijske imovine</t>
  </si>
  <si>
    <t>41 Rashodi za nabavu neproizvedene dugotrajne imovine</t>
  </si>
  <si>
    <t>412 Nematerijalna imovina</t>
  </si>
  <si>
    <t>4123 Licence</t>
  </si>
  <si>
    <t>42 Rashodi za nabavu proizvedene dugotrajne imovine</t>
  </si>
  <si>
    <t>421 Građevinski objekti</t>
  </si>
  <si>
    <t>4212 Poslovni objekti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</si>
  <si>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</si>
  <si>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</si>
  <si>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</si>
  <si>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</si>
  <si>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</si>
  <si>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4227 Uređaji, strojevi i oprema za ostale namjene</t>
  </si>
  <si>
    <t>423 Prijevozna sredstva</t>
  </si>
  <si>
    <t>4231 Prijevozna sredstva u cestovnom prometu</t>
  </si>
  <si>
    <t>424 Knjige, umjetnička djela i ostale izložbene vrijednosti</t>
  </si>
  <si>
    <t>4241 Knjige</t>
  </si>
  <si>
    <t>4242 Umjetnička djela (izložena u galerijama, muzejima i slično)</t>
  </si>
  <si>
    <t>426 Nematerijalna proizvedena imovina</t>
  </si>
  <si>
    <t>4262 Ulaganja u računalne programe</t>
  </si>
  <si>
    <t>45 Rashodi za dodatna ulaganja na nefinancijskoj imovini</t>
  </si>
  <si>
    <t>451 Dodatna ulaganja na građevinskim objektima</t>
  </si>
  <si>
    <t>4511 Dodatna ulaganja na građevinskim objektima</t>
  </si>
  <si>
    <t>452 Dodatna ulaganja na postrojenjima i opremi</t>
  </si>
  <si>
    <t>4521 Dodatna ulaganja na postrojenjima i opremi</t>
  </si>
  <si>
    <t>SVEUKUPNO RASHODI</t>
  </si>
  <si>
    <t>B. RAČUN FINANCIRANJA</t>
  </si>
  <si>
    <t>8 Primici od financijske imovine i zaduživanja</t>
  </si>
  <si>
    <t>84 Primici od zaduživanja</t>
  </si>
  <si>
    <t>844 Primljeni krediti i zajmovi od kreditnih i ostalih financijskih institucija izvan javnog sektora</t>
  </si>
  <si>
    <t>SVEUKUPNO PRIMICI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</si>
  <si>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</si>
  <si>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</si>
  <si>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</si>
  <si>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</si>
  <si>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SVEUKUPNO IZDACI</t>
  </si>
  <si>
    <t>Brojčana oznaka i naziv računa prihoda i rashoda</t>
  </si>
  <si>
    <t>6=5/2*100</t>
  </si>
  <si>
    <t>7=5/4*100</t>
  </si>
  <si>
    <t xml:space="preserve">Članak 2. </t>
  </si>
  <si>
    <t>Tablica 1. Prihodi i rashodi prema ekonomskoj klasifikaciji</t>
  </si>
  <si>
    <t>Tablica 2. Prihodi i rashodi prema izvorima financiranja</t>
  </si>
  <si>
    <t>Brojčana oznaka i naziv izvora financiranja</t>
  </si>
  <si>
    <t>PRIHODI PO IZVORIMA FINANCIRANJA</t>
  </si>
  <si>
    <t>RASHODI PO IZVORIMA FINANCIRANJA</t>
  </si>
  <si>
    <t>Tablica 3. Rashodi prema funkcijskoj klasifikaciji</t>
  </si>
  <si>
    <t>Brojčana oznaka i naziv funkcijske klasifikacije</t>
  </si>
  <si>
    <t>Funk. klas: 04 Ekonomski poslovi</t>
  </si>
  <si>
    <t>Funk. klas: 05 Zaštita okoliša</t>
  </si>
  <si>
    <t>Funk. klas: 07 Zdravstvo</t>
  </si>
  <si>
    <t>Funk. klas: 09 Obrazovanje</t>
  </si>
  <si>
    <t>Funk. klas: 10 Socijalna zaštita</t>
  </si>
  <si>
    <t>RASHODI PREMA FUNKCIJSKOJ KLASIFIKACIJI</t>
  </si>
  <si>
    <t>Tablica 4. Račun financiranja prema ekonomskoj klasifikaciji</t>
  </si>
  <si>
    <t>Brojčana oznaka i naziv računa primitaka i izdataka</t>
  </si>
  <si>
    <t>PRIMICI PO IZVORIMA FINANCIRANJA</t>
  </si>
  <si>
    <t>IZDACI PO IZVORIMA FINANCIRANJA</t>
  </si>
  <si>
    <t>I. OPĆI DIO</t>
  </si>
  <si>
    <t>Članak 1.</t>
  </si>
  <si>
    <t>Opis</t>
  </si>
  <si>
    <t>RAZLIKA - VIŠAK/MANJAK</t>
  </si>
  <si>
    <t>NETO FINANCIRANJE</t>
  </si>
  <si>
    <t>UKUPAN DONOS MANJKA IZ PRETHODNIH GODINA*</t>
  </si>
  <si>
    <t>UKUPAN DONOS VIŠKA IZ PRETHODNIH GODINA*</t>
  </si>
  <si>
    <t>RASHODI I IZDACI</t>
  </si>
  <si>
    <t>RAZLIKA - višak/manjak</t>
  </si>
  <si>
    <t>II. POSEBNI DIO</t>
  </si>
  <si>
    <t>Članak 3.</t>
  </si>
  <si>
    <t>5=4/3*100</t>
  </si>
  <si>
    <t>Brojčana oznaka i naziv razdjela, glave, izvora financiranja, programa, aktivnosti i projekta</t>
  </si>
  <si>
    <t xml:space="preserve">PRIHODI I PRIMICI </t>
  </si>
  <si>
    <t>D. SREDSTVA IZ PRETHODNIH GODINA</t>
  </si>
  <si>
    <t>6382 Kapitalne pomoći temeljem prijenosa EU sredstava</t>
  </si>
  <si>
    <t>3113 Plaće za prekovremeni rad</t>
  </si>
  <si>
    <t>3131 Doprinosi za mirovinsko osiguranje</t>
  </si>
  <si>
    <t>3813 Tekuće donacije iz EU sredstava</t>
  </si>
  <si>
    <t>Izvor: 11 Opći prihodi i primici</t>
  </si>
  <si>
    <t>Izvor: 71 Prihodi od nefinancijske imovine</t>
  </si>
  <si>
    <t>Izvor: 81 Namjenski primici od zaduživanja</t>
  </si>
  <si>
    <t>Izvor: 43 Ostali prihodi za posebne namjene</t>
  </si>
  <si>
    <t>Izvor: 51 Pomoći EU</t>
  </si>
  <si>
    <t>Izvor: 52 Ostale pomoći</t>
  </si>
  <si>
    <t>Izvor: 44 Decentralizirana sredstva</t>
  </si>
  <si>
    <t>Izvor: 31 Vlastiti prihodi</t>
  </si>
  <si>
    <t>VIŠAK/MANJAK IZ PRETHODNIH GODINA ZA RASPOREDITI/POKRITI</t>
  </si>
  <si>
    <t xml:space="preserve">Indeks 
% </t>
  </si>
  <si>
    <t>4225 Instrumenti, uređaji i strojevi</t>
  </si>
  <si>
    <t>4226 Sportska i glazbena oprema</t>
  </si>
  <si>
    <t>Izvor: 1 OPĆI PRIHODI I PRIMICI</t>
  </si>
  <si>
    <t>Izvor: 3 VLASTITI PRIHODI</t>
  </si>
  <si>
    <t>Izvor: 4 PRIHODI ZA POSEBNE NAMJENE</t>
  </si>
  <si>
    <t>Izvor: 5 POMOĆI</t>
  </si>
  <si>
    <t>Izvor: 72 Prihodi od nadoknade šteta s osnova osiguranja</t>
  </si>
  <si>
    <t>Izvor: 8 NAMJENSKI PRIMICI OD ZADUŽIVANJA</t>
  </si>
  <si>
    <t>042 Poljoprivreda, šumarstvo, ribarstvo i lov</t>
  </si>
  <si>
    <t>044 Rudarstvo, proizvodnja i građevinarstvo</t>
  </si>
  <si>
    <t>045 Promet</t>
  </si>
  <si>
    <t>047 Ostale industrije</t>
  </si>
  <si>
    <t>051 Gospodarenje otpadom</t>
  </si>
  <si>
    <t>053 Smanjenje zagađivanja</t>
  </si>
  <si>
    <t>054 Zaštita bioraznolikosti i krajolika</t>
  </si>
  <si>
    <t>056 Poslovi i usluge zaštite okoliša koji nisu drugdje svrstani</t>
  </si>
  <si>
    <t>071 Medicinski proizvodi, pribor i oprema</t>
  </si>
  <si>
    <t>072 Službe za vanjske pacijente</t>
  </si>
  <si>
    <t>074 Službe javnog zdravstva</t>
  </si>
  <si>
    <t>075 Istraživanje i razvoj zdravstva</t>
  </si>
  <si>
    <t>076 Poslovi i usluge zdravstva koji nisu drugdje svrstani</t>
  </si>
  <si>
    <t>091 Predškolsko i osnovno obrazovanje</t>
  </si>
  <si>
    <t>092 Srednjoškolsko obrazovanje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</si>
  <si>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</si>
  <si>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</si>
  <si>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</si>
  <si>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</si>
  <si>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</si>
  <si>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102 Starost</t>
  </si>
  <si>
    <t>106 Stanovanje</t>
  </si>
  <si>
    <t>107 Socijalna pomoć stanovništvu koje nije obuhvaćeno redovnim socijalnim programima</t>
  </si>
  <si>
    <t>109 Aktivnosti socijalne zaštite koje nisu drugdje svrstane</t>
  </si>
  <si>
    <t>842 Primljeni krediti i zajmovi od kreditnih i ostalih financijskih institucija u javnom sektoru</t>
  </si>
  <si>
    <t>Indeks 
%</t>
  </si>
  <si>
    <t>Indeks
 %</t>
  </si>
  <si>
    <t>Članak 4.</t>
  </si>
  <si>
    <t>6631 Tekuće donacije</t>
  </si>
  <si>
    <t>Izvor: 61 Donacije</t>
  </si>
  <si>
    <t>Izvor: 6 DONACIJE</t>
  </si>
  <si>
    <t>8422 Primljeni krediti od kreditnih institucija u javnom sektoru</t>
  </si>
  <si>
    <t>8443 Primljeni krediti od tuzemnih kreditnih institucija izvan javnog sektora</t>
  </si>
  <si>
    <t>6323 Tekuće pomoći od institucija i tijela EU</t>
  </si>
  <si>
    <t>6324 Kapitalne pomoći od institucija i tijela EU</t>
  </si>
  <si>
    <t>6419 Ostali prihodi od financijske imovine</t>
  </si>
  <si>
    <t>72 Prihodi od prodaje proizvedene dugotrajne imovine</t>
  </si>
  <si>
    <t>722 Prihodi od prodaje postrojenja i opreme</t>
  </si>
  <si>
    <t>7221 Uredska oprema i namještaj</t>
  </si>
  <si>
    <t>7222 Komunikacijska oprema</t>
  </si>
  <si>
    <t>4214 Ostali građevinski objekti</t>
  </si>
  <si>
    <t>6322 Kapitalne pomoći od međunarodnih organizacija</t>
  </si>
  <si>
    <t>66 Prihodi od prodaje proizvoda i robe te pruženih usluga i prihodi od donacija te povrati po protestiranim jamstvima</t>
  </si>
  <si>
    <t>663 Donacije od pravnih i fizičkih osoba izvan općeg proračuna i povrat donacija po protestiranim jamstvima</t>
  </si>
  <si>
    <t>6632 Kapitalne donacije</t>
  </si>
  <si>
    <t>68 Kazne, upravne mjere i ostali prihodi</t>
  </si>
  <si>
    <t>3133 Doprinosi za obvezno osiguranje u slučaju nezaposlenosti</t>
  </si>
  <si>
    <t>4124 Ostala prava</t>
  </si>
  <si>
    <t>043 Gorivo i energija</t>
  </si>
  <si>
    <t>073 Bolničke službe</t>
  </si>
  <si>
    <t>542 Otplata glavnice primljenih kredita i zajmova od kreditnih i ostalih financijskih institucija u javnom sektoru</t>
  </si>
  <si>
    <t>5422 Otplata glavnice primljenih kredita od kreditnih institucija u javnom sektoru</t>
  </si>
  <si>
    <t>3423 Kamate za primljene kredite i zajmove od kreditnih i ostalih fin. institucija izvan javnog sektora</t>
  </si>
  <si>
    <t>3422 Kamate za primljene kredite i zajmove od kreditnih i ostalih fin. institucija u javnom sektoru</t>
  </si>
  <si>
    <t>Izvor: 7 PRIHODI OD NEFIN. IMOVINE I NADOKNADE ŠTETA S OSNOVA OSIGURANJA</t>
  </si>
  <si>
    <t>VIŠAK PRIHODA NAD RASHODIMA za raspodjelu (preneseni)</t>
  </si>
  <si>
    <t>MANJAK PRIHODA NAD RASHODIMA za pokriće (preneseni)</t>
  </si>
  <si>
    <t>634 Pomoći od izvanproračunskih korisnika</t>
  </si>
  <si>
    <t>6341 Tekuće pomoći od proračunskih korisnika</t>
  </si>
  <si>
    <t>6342 Kapitalne pomoći od izvanproračunskih korisnika</t>
  </si>
  <si>
    <t>636 Pomoći proračunskim korisnicma iz proračuna koji im nije nadležan</t>
  </si>
  <si>
    <t>6361 Tekuće pomoći proračunskim korisnicma iz proračuna koji im nije nadležan</t>
  </si>
  <si>
    <t>6362 Kapitalne pomoći proračunskim korisnicma iz proračuna koji im nije nadležan</t>
  </si>
  <si>
    <t>6415 Prihodi od pozitivnih tečajnih razlika i razlika zbog primjene valutne klauzule</t>
  </si>
  <si>
    <t>6614 Prihodi od prodaje proizvoda i robe</t>
  </si>
  <si>
    <t>67 Prihodi iz nadležnog proračuna i od HZZO-a temeljem ugovornih obveza</t>
  </si>
  <si>
    <t>673 Prihodi od HZZO-a na temelju ugovornih obveza</t>
  </si>
  <si>
    <t>6731 Prihodi od HZZO-a na temelju ugovornih obveza</t>
  </si>
  <si>
    <t>683 Ostali prihodi</t>
  </si>
  <si>
    <t>6831 Ostali prihodi</t>
  </si>
  <si>
    <t>721 Prihodi od prodaje građevinskih objekata</t>
  </si>
  <si>
    <t>7211 Stambeni objekti</t>
  </si>
  <si>
    <t>7227 Uređeji, strojevi i oprema za ostale namjene</t>
  </si>
  <si>
    <t>725 Prihodi od prodaje višegodišnjih nasada i osnovnog stada</t>
  </si>
  <si>
    <t>7252 Osnovno stado</t>
  </si>
  <si>
    <t>3112 Plaće u naravi</t>
  </si>
  <si>
    <t>3114 Plaće za posebne uvjete rada</t>
  </si>
  <si>
    <t>3296 Troškovi sudskih postupaka</t>
  </si>
  <si>
    <t>353 Subvencije trg.društvima, zadrugama, poljoprivrednicima iz EU sredstava</t>
  </si>
  <si>
    <t>3531 Subvencije trg.društvima, zadrugama, poljoprivrednicima iz EU sredstava</t>
  </si>
  <si>
    <t>4213 Ceste, željeznice i ostali prometni objekti</t>
  </si>
  <si>
    <t>425 Višegodišnji nasadi i osnovno stado</t>
  </si>
  <si>
    <t>4251 Višegodišnji nasadi</t>
  </si>
  <si>
    <t>5445 Otplata glavnice primljenih zajmova od ostalih tuzemnih financijskih institucija izvan javnog sektora</t>
  </si>
  <si>
    <t>IZVRŠENJE PO ORGANIZACIJSKOJ I PROGRAMSKOJ KLASIFIKACIJI</t>
  </si>
  <si>
    <t>* Redak UKUPAN DONOS MANJKA/VIŠKA IZ PRETHODNIH GODINA služi kao informacija i ne uzima se u obzir kod uravnoteženja fin. plana, već se fin. plan uravnotežuje retkom VIŠAK/MANJAK IZ PRETHODNIH GODINA ZA RASPOREDITI/POKRITI</t>
  </si>
  <si>
    <t>C. FINANCIJSKI PLAN UKUPNO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</si>
  <si>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</si>
  <si>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</si>
  <si>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nefinancoijske imovine</t>
  </si>
  <si>
    <t>6714 Prihodi iz nadležnog proračuna za financiranje izdataka za financijsku imovinu i otplatu zajmova</t>
  </si>
  <si>
    <t>639 Prijenosi između proračunskih korisnika istog proračuna</t>
  </si>
  <si>
    <t>6391 Tekući prijenosi između proračunskih korisnika istog proračuna</t>
  </si>
  <si>
    <t>6392 Kapitalni prijenosi između proračunskih korisnika istog proračuna</t>
  </si>
  <si>
    <t>6393 Tekući prijenosi između proračunskih korisnika istog proračuna temeljem prijenosa EU sredstava</t>
  </si>
  <si>
    <t>6394 Kapitalni prijenosi između proračunskih korisnika istog proračuna temeljem prijenosa EU sredstava</t>
  </si>
  <si>
    <t xml:space="preserve">              Rashodi i izdaci u Posebnom dijelu Financijskog plana iskazani po organizacijskoj i programskoj klasifikaciji, izvršeni su kako slijedi:</t>
  </si>
  <si>
    <t>Razdjel: 015 UPRAVNI ODJEL ZA PROSVJETU, KULTURU I SPORT</t>
  </si>
  <si>
    <t>Glava: 01502 OSNOVNO ŠKOLSKO OBRAZOVANJE</t>
  </si>
  <si>
    <t>Program: 1140 PROGRAMI EUROPSKIH POSLOVA</t>
  </si>
  <si>
    <t>A121020 Cjelodnevni boravak učenika</t>
  </si>
  <si>
    <t>A121023 Građanski odgoj</t>
  </si>
  <si>
    <t>Program: 1230 ZAKONSKI STANDARD JAVNIH USTANOVA OŠ</t>
  </si>
  <si>
    <t>A123001 Odgojnoobrazovno, administrativno i tehničko osoblje</t>
  </si>
  <si>
    <t>K123001 Izgradnja i održavanje školskih objekata</t>
  </si>
  <si>
    <t>13949 OŠ ANTUNA I IVANA KUKULJEVIĆA, VARAŽDINSKE TOPLICE</t>
  </si>
  <si>
    <t>OŠ ANTUNA I IVANA KUKULJEVIĆA, VARAŽDINSKE TOPLICE</t>
  </si>
  <si>
    <r>
      <t xml:space="preserve">                                                                                                             </t>
    </r>
    <r>
      <rPr>
        <b/>
        <sz val="11"/>
        <color rgb="FFFF0000"/>
        <rFont val="Times New Roman"/>
        <family val="1"/>
        <charset val="238"/>
      </rPr>
      <t>PREDSJEDNICA ŠKOLSKOG ODBORA:</t>
    </r>
  </si>
  <si>
    <t>Ivančica Svetec</t>
  </si>
  <si>
    <t>Ostvarenje / izvršenje 
01.01.-30.06.'24.</t>
  </si>
  <si>
    <t xml:space="preserve">Izvorni plan 
2024. </t>
  </si>
  <si>
    <t>3812 Tekuće donacije u naravi</t>
  </si>
  <si>
    <t>A121025 Opskrbaškolskih ustanova besplatnim higijesnkim potrepštinama</t>
  </si>
  <si>
    <t>Program: 1220 ŽUPANIJSKA DODATNA KAPITALNA ULAGANJA U OBRAZOVANJU</t>
  </si>
  <si>
    <t>K122001 Izgradnja i ulaganje u objekte srednjih i osnovnih škola</t>
  </si>
  <si>
    <t>45 Rashodi za dodatna ulaganjaa na nefinancijskoj imovini</t>
  </si>
  <si>
    <t>3434 Ostali nespomenuti financisjki rashodi</t>
  </si>
  <si>
    <t>PRIJEDLOG POLUGODIŠNJEG IZVJEŠTAJA O IZVRŠENJU FINANCIJSKOG PLANA</t>
  </si>
  <si>
    <t xml:space="preserve">              Ovaj izvještaj stupa na snagu danom donošenja.</t>
  </si>
  <si>
    <t>,</t>
  </si>
  <si>
    <t>ZA 2025. GODINU</t>
  </si>
  <si>
    <t xml:space="preserve">Sažetak polugodišnjeg izvještaja o izvršenju Financijskog plana za 2025. godinu izgleda kako slijedi: </t>
  </si>
  <si>
    <t>Ostvarenje / izvršenje 
01.01.-30.06.'25.</t>
  </si>
  <si>
    <t>Izvorni plan 
2025.</t>
  </si>
  <si>
    <t>Tekući plan 
2025.</t>
  </si>
  <si>
    <t xml:space="preserve">Tekući  plan
 2025. </t>
  </si>
  <si>
    <t xml:space="preserve">              Polugodišnji izvještaj o izvršenju Financijskog plana za 2025. godinu objavljuje se na stranicama škole.</t>
  </si>
  <si>
    <t xml:space="preserve">              KLASA: 400-04/25-01/4</t>
  </si>
  <si>
    <t xml:space="preserve">              URBROJ: 2186-139-01-25-1</t>
  </si>
  <si>
    <t xml:space="preserve">              Varaždinske Toplice, 09. srpnja 2025. godine.</t>
  </si>
  <si>
    <t>T114010 Međunarodni projekti iz EU fondova</t>
  </si>
  <si>
    <t>T114017 Asistenti u nastavi</t>
  </si>
  <si>
    <t>4511 Rashodi za dodatna ulaganja na nefinancijskoj imovini</t>
  </si>
  <si>
    <t xml:space="preserve">Prihodi i rashodi te primici i izdaci ostvareni su, odnosno izvršeni u 2025. godini u Računu prihoda i rashoda i Računu financiranja, uz usporedbu prethodne godine, kako slijedi: </t>
  </si>
  <si>
    <t>3132 Doprinosi za obavezno zdravstveno osiguranje</t>
  </si>
  <si>
    <t>T114036 Školska Shema</t>
  </si>
  <si>
    <t>Program: 1210 JAVNE POTREBE U OBRAZOVANJU IZNAD ZAKONSKOG STANDARDA</t>
  </si>
  <si>
    <t>A121016 Programi u školstvu iznad zakonskog standarda</t>
  </si>
  <si>
    <t>4241 Knjige, umjetnička djela i ostale izložbene vrijednosti</t>
  </si>
  <si>
    <t>A121019 Prehrana učenika</t>
  </si>
  <si>
    <t>T121001 Školski medni dan</t>
  </si>
  <si>
    <t>Tablica 5. Račun financiranja prema izvorima financiranja</t>
  </si>
  <si>
    <t>Temeljem odredbi članka 81.,82.,83.,84.,85.,86. Zakona o proračunu (NN br. 144/2021), članka 52. Pravilniku o polugodišnjem i godišnjem izvještaju o izvršenju proračuna i financijskog plana (NN 85/2023), članka 29. Odluke o izvršenju Proračuna Varaždinske županije za 2025. godinu (Službeni vijesnik Varaždinske županije broj 104/24 i 29/25),          točke 68. Statuta OSNOVNE ŠKOLE ANTUNA I IVANA KUKULJEVIĆA, VARAŽDINSKE TOPLICE, Školski odbor na sjednici održanoj 09. srpnja 2025. godine, donosi: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</si>
</sst>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i/>
      <sz val="10"/>
      <color theme="0" tint="-0.49998474074526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theme="3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b/>
      <sz val="15"/>
      <color rgb="FF0070C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sz val="10"/>
      <color theme="4"/>
      <name val="Times New Roman"/>
      <family val="1"/>
      <charset val="238"/>
    </font>
    <font>
      <b/>
      <sz val="10"/>
      <color theme="4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DD8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/>
    <xf numFmtId="0" fontId="28" fillId="0" borderId="0"/>
    <xf numFmtId="0" fontId="29" fillId="0" borderId="0"/>
  </cellStyleXfs>
  <cellXfs count="211">
    <xf numFmtId="0" fontId="0" fillId="0" borderId="0" xfId="0"/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5" fillId="0" borderId="0" xfId="0" applyFont="1" applyAlignment="1">
      <alignment horizontal="left" indent="1"/>
    </xf>
    <xf numFmtId="164" fontId="21" fillId="34" borderId="0" xfId="0" applyNumberFormat="1" applyFont="1" applyFill="1" applyAlignment="1">
      <alignment horizontal="right" wrapText="1" indent="1"/>
    </xf>
    <xf numFmtId="0" fontId="27" fillId="36" borderId="0" xfId="0" applyFont="1" applyFill="1" applyAlignment="1">
      <alignment horizontal="left" wrapText="1" indent="1"/>
    </xf>
    <xf numFmtId="0" fontId="18" fillId="0" borderId="0" xfId="0" applyFont="1" applyAlignment="1">
      <alignment horizontal="right"/>
    </xf>
    <xf numFmtId="0" fontId="20" fillId="0" borderId="0" xfId="0" applyFont="1" applyAlignment="1">
      <alignment horizontal="right" indent="1"/>
    </xf>
    <xf numFmtId="0" fontId="19" fillId="0" borderId="0" xfId="0" applyFont="1" applyAlignment="1">
      <alignment horizontal="right" indent="1"/>
    </xf>
    <xf numFmtId="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left" wrapText="1" indent="1"/>
    </xf>
    <xf numFmtId="4" fontId="24" fillId="34" borderId="0" xfId="0" applyNumberFormat="1" applyFont="1" applyFill="1" applyAlignment="1">
      <alignment wrapText="1"/>
    </xf>
    <xf numFmtId="0" fontId="31" fillId="0" borderId="0" xfId="0" applyFont="1"/>
    <xf numFmtId="0" fontId="34" fillId="35" borderId="0" xfId="0" applyFont="1" applyFill="1"/>
    <xf numFmtId="0" fontId="20" fillId="35" borderId="0" xfId="0" applyFont="1" applyFill="1"/>
    <xf numFmtId="0" fontId="20" fillId="35" borderId="0" xfId="0" applyFont="1" applyFill="1" applyAlignment="1">
      <alignment horizontal="center"/>
    </xf>
    <xf numFmtId="0" fontId="31" fillId="35" borderId="0" xfId="0" applyFont="1" applyFill="1" applyAlignment="1">
      <alignment horizontal="center"/>
    </xf>
    <xf numFmtId="0" fontId="35" fillId="0" borderId="0" xfId="0" applyFont="1"/>
    <xf numFmtId="4" fontId="31" fillId="0" borderId="0" xfId="0" applyNumberFormat="1" applyFont="1"/>
    <xf numFmtId="0" fontId="30" fillId="35" borderId="0" xfId="0" applyFont="1" applyFill="1" applyAlignment="1">
      <alignment horizontal="left" vertical="center" wrapText="1" indent="1"/>
    </xf>
    <xf numFmtId="4" fontId="30" fillId="35" borderId="0" xfId="0" applyNumberFormat="1" applyFont="1" applyFill="1" applyAlignment="1">
      <alignment horizontal="right" vertical="center" wrapText="1"/>
    </xf>
    <xf numFmtId="0" fontId="37" fillId="35" borderId="0" xfId="0" applyFont="1" applyFill="1" applyAlignment="1">
      <alignment horizontal="left" vertical="center" wrapText="1" indent="1"/>
    </xf>
    <xf numFmtId="4" fontId="37" fillId="35" borderId="0" xfId="0" applyNumberFormat="1" applyFont="1" applyFill="1" applyAlignment="1">
      <alignment horizontal="right" vertical="center" wrapText="1"/>
    </xf>
    <xf numFmtId="4" fontId="38" fillId="35" borderId="0" xfId="0" applyNumberFormat="1" applyFont="1" applyFill="1" applyAlignment="1">
      <alignment horizontal="right" vertical="center" wrapText="1"/>
    </xf>
    <xf numFmtId="4" fontId="19" fillId="35" borderId="0" xfId="0" applyNumberFormat="1" applyFont="1" applyFill="1" applyAlignment="1">
      <alignment horizontal="right"/>
    </xf>
    <xf numFmtId="0" fontId="26" fillId="37" borderId="0" xfId="0" applyFont="1" applyFill="1" applyAlignment="1">
      <alignment horizontal="left" vertical="center" wrapText="1" indent="1"/>
    </xf>
    <xf numFmtId="4" fontId="26" fillId="37" borderId="0" xfId="0" applyNumberFormat="1" applyFont="1" applyFill="1" applyAlignment="1">
      <alignment horizontal="right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32" fillId="0" borderId="0" xfId="0" applyFont="1"/>
    <xf numFmtId="0" fontId="18" fillId="0" borderId="0" xfId="0" applyFont="1"/>
    <xf numFmtId="0" fontId="0" fillId="35" borderId="0" xfId="0" applyFill="1"/>
    <xf numFmtId="0" fontId="18" fillId="35" borderId="0" xfId="0" applyFont="1" applyFill="1"/>
    <xf numFmtId="164" fontId="0" fillId="35" borderId="0" xfId="0" applyNumberFormat="1" applyFill="1"/>
    <xf numFmtId="164" fontId="33" fillId="35" borderId="0" xfId="0" applyNumberFormat="1" applyFont="1" applyFill="1" applyAlignment="1">
      <alignment horizontal="center"/>
    </xf>
    <xf numFmtId="164" fontId="18" fillId="35" borderId="0" xfId="0" applyNumberFormat="1" applyFont="1" applyFill="1"/>
    <xf numFmtId="164" fontId="0" fillId="0" borderId="0" xfId="0" applyNumberFormat="1"/>
    <xf numFmtId="164" fontId="20" fillId="35" borderId="0" xfId="0" applyNumberFormat="1" applyFont="1" applyFill="1"/>
    <xf numFmtId="164" fontId="34" fillId="35" borderId="0" xfId="0" applyNumberFormat="1" applyFont="1" applyFill="1"/>
    <xf numFmtId="164" fontId="20" fillId="35" borderId="0" xfId="0" applyNumberFormat="1" applyFont="1" applyFill="1" applyAlignment="1">
      <alignment horizontal="center"/>
    </xf>
    <xf numFmtId="164" fontId="31" fillId="35" borderId="0" xfId="0" applyNumberFormat="1" applyFont="1" applyFill="1" applyAlignment="1">
      <alignment horizontal="center"/>
    </xf>
    <xf numFmtId="164" fontId="21" fillId="35" borderId="11" xfId="0" applyNumberFormat="1" applyFont="1" applyFill="1" applyBorder="1" applyAlignment="1">
      <alignment horizontal="center" vertical="center" wrapText="1"/>
    </xf>
    <xf numFmtId="164" fontId="30" fillId="35" borderId="0" xfId="0" applyNumberFormat="1" applyFont="1" applyFill="1" applyAlignment="1">
      <alignment horizontal="right" vertical="center" wrapText="1"/>
    </xf>
    <xf numFmtId="164" fontId="37" fillId="35" borderId="0" xfId="0" applyNumberFormat="1" applyFont="1" applyFill="1" applyAlignment="1">
      <alignment horizontal="right" vertical="center" wrapText="1"/>
    </xf>
    <xf numFmtId="164" fontId="19" fillId="35" borderId="0" xfId="0" applyNumberFormat="1" applyFont="1" applyFill="1" applyAlignment="1">
      <alignment horizontal="right"/>
    </xf>
    <xf numFmtId="164" fontId="26" fillId="37" borderId="0" xfId="0" applyNumberFormat="1" applyFont="1" applyFill="1" applyAlignment="1">
      <alignment horizontal="right" vertical="center" wrapText="1"/>
    </xf>
    <xf numFmtId="164" fontId="31" fillId="0" borderId="0" xfId="0" applyNumberFormat="1" applyFont="1"/>
    <xf numFmtId="164" fontId="27" fillId="36" borderId="0" xfId="0" applyNumberFormat="1" applyFont="1" applyFill="1" applyAlignment="1">
      <alignment horizontal="left" wrapText="1" indent="1"/>
    </xf>
    <xf numFmtId="164" fontId="19" fillId="0" borderId="0" xfId="0" applyNumberFormat="1" applyFont="1" applyAlignment="1">
      <alignment horizontal="left" inden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4" fontId="27" fillId="36" borderId="0" xfId="0" applyNumberFormat="1" applyFont="1" applyFill="1" applyAlignment="1">
      <alignment horizontal="right" wrapText="1" indent="1"/>
    </xf>
    <xf numFmtId="164" fontId="27" fillId="36" borderId="0" xfId="0" applyNumberFormat="1" applyFont="1" applyFill="1" applyAlignment="1">
      <alignment horizontal="right" wrapText="1" indent="1"/>
    </xf>
    <xf numFmtId="0" fontId="21" fillId="34" borderId="0" xfId="0" applyFont="1" applyFill="1" applyAlignment="1">
      <alignment horizontal="left" wrapText="1" indent="3"/>
    </xf>
    <xf numFmtId="0" fontId="24" fillId="34" borderId="0" xfId="0" applyFont="1" applyFill="1" applyAlignment="1">
      <alignment horizontal="left" wrapText="1" indent="3"/>
    </xf>
    <xf numFmtId="4" fontId="24" fillId="34" borderId="0" xfId="0" applyNumberFormat="1" applyFont="1" applyFill="1" applyAlignment="1">
      <alignment horizontal="left" wrapText="1" indent="1"/>
    </xf>
    <xf numFmtId="164" fontId="27" fillId="36" borderId="0" xfId="0" applyNumberFormat="1" applyFont="1" applyFill="1" applyAlignment="1">
      <alignment wrapText="1"/>
    </xf>
    <xf numFmtId="0" fontId="21" fillId="34" borderId="0" xfId="0" applyFont="1" applyFill="1" applyAlignment="1">
      <alignment horizontal="left" wrapText="1" indent="2"/>
    </xf>
    <xf numFmtId="0" fontId="24" fillId="34" borderId="0" xfId="0" applyFont="1" applyFill="1" applyAlignment="1">
      <alignment horizontal="left" wrapText="1" indent="2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center" vertical="center" wrapText="1"/>
    </xf>
    <xf numFmtId="0" fontId="36" fillId="35" borderId="0" xfId="0" applyFont="1" applyFill="1" applyAlignment="1">
      <alignment wrapText="1"/>
    </xf>
    <xf numFmtId="0" fontId="21" fillId="34" borderId="11" xfId="0" applyFont="1" applyFill="1" applyBorder="1" applyAlignment="1">
      <alignment horizontal="left" wrapText="1" indent="2"/>
    </xf>
    <xf numFmtId="4" fontId="21" fillId="34" borderId="11" xfId="0" applyNumberFormat="1" applyFont="1" applyFill="1" applyBorder="1" applyAlignment="1">
      <alignment horizontal="right" wrapText="1" indent="1"/>
    </xf>
    <xf numFmtId="4" fontId="21" fillId="34" borderId="0" xfId="0" applyNumberFormat="1" applyFont="1" applyFill="1" applyAlignment="1">
      <alignment wrapText="1"/>
    </xf>
    <xf numFmtId="4" fontId="21" fillId="34" borderId="11" xfId="0" applyNumberFormat="1" applyFont="1" applyFill="1" applyBorder="1" applyAlignment="1">
      <alignment wrapText="1"/>
    </xf>
    <xf numFmtId="164" fontId="25" fillId="0" borderId="0" xfId="0" applyNumberFormat="1" applyFont="1" applyAlignment="1">
      <alignment horizontal="left"/>
    </xf>
    <xf numFmtId="164" fontId="22" fillId="0" borderId="11" xfId="0" applyNumberFormat="1" applyFont="1" applyBorder="1" applyAlignment="1">
      <alignment horizontal="center" vertical="center" wrapText="1"/>
    </xf>
    <xf numFmtId="0" fontId="22" fillId="35" borderId="11" xfId="0" applyFont="1" applyFill="1" applyBorder="1" applyAlignment="1">
      <alignment horizontal="center" vertical="center" wrapText="1"/>
    </xf>
    <xf numFmtId="164" fontId="22" fillId="35" borderId="11" xfId="0" applyNumberFormat="1" applyFont="1" applyFill="1" applyBorder="1" applyAlignment="1">
      <alignment horizontal="center" vertical="center" wrapText="1"/>
    </xf>
    <xf numFmtId="0" fontId="24" fillId="34" borderId="0" xfId="0" applyFont="1" applyFill="1" applyAlignment="1">
      <alignment horizontal="left" wrapText="1" indent="5"/>
    </xf>
    <xf numFmtId="0" fontId="39" fillId="0" borderId="0" xfId="0" applyFont="1"/>
    <xf numFmtId="0" fontId="16" fillId="0" borderId="0" xfId="0" applyFont="1"/>
    <xf numFmtId="4" fontId="19" fillId="0" borderId="0" xfId="0" applyNumberFormat="1" applyFont="1" applyAlignment="1">
      <alignment horizontal="left" indent="1"/>
    </xf>
    <xf numFmtId="4" fontId="30" fillId="37" borderId="0" xfId="0" applyNumberFormat="1" applyFont="1" applyFill="1" applyAlignment="1">
      <alignment horizontal="right" vertical="center" wrapText="1"/>
    </xf>
    <xf numFmtId="164" fontId="30" fillId="37" borderId="0" xfId="0" applyNumberFormat="1" applyFont="1" applyFill="1" applyAlignment="1">
      <alignment horizontal="right" vertical="center" wrapText="1"/>
    </xf>
    <xf numFmtId="0" fontId="26" fillId="35" borderId="10" xfId="0" applyFont="1" applyFill="1" applyBorder="1" applyAlignment="1">
      <alignment horizontal="left" vertical="center" wrapText="1" indent="1"/>
    </xf>
    <xf numFmtId="4" fontId="26" fillId="35" borderId="10" xfId="0" applyNumberFormat="1" applyFont="1" applyFill="1" applyBorder="1" applyAlignment="1">
      <alignment horizontal="right" vertical="center" wrapText="1"/>
    </xf>
    <xf numFmtId="164" fontId="26" fillId="35" borderId="10" xfId="0" applyNumberFormat="1" applyFont="1" applyFill="1" applyBorder="1" applyAlignment="1">
      <alignment horizontal="right" vertical="center" wrapText="1"/>
    </xf>
    <xf numFmtId="0" fontId="19" fillId="37" borderId="0" xfId="0" applyFont="1" applyFill="1" applyAlignment="1">
      <alignment horizontal="right"/>
    </xf>
    <xf numFmtId="164" fontId="19" fillId="37" borderId="0" xfId="0" applyNumberFormat="1" applyFont="1" applyFill="1" applyAlignment="1">
      <alignment horizontal="right"/>
    </xf>
    <xf numFmtId="0" fontId="26" fillId="37" borderId="13" xfId="0" applyFont="1" applyFill="1" applyBorder="1" applyAlignment="1">
      <alignment horizontal="left" vertical="center" wrapText="1" indent="1"/>
    </xf>
    <xf numFmtId="4" fontId="38" fillId="37" borderId="13" xfId="0" applyNumberFormat="1" applyFont="1" applyFill="1" applyBorder="1" applyAlignment="1">
      <alignment horizontal="right" vertical="center" wrapText="1"/>
    </xf>
    <xf numFmtId="4" fontId="30" fillId="37" borderId="13" xfId="0" applyNumberFormat="1" applyFont="1" applyFill="1" applyBorder="1" applyAlignment="1">
      <alignment horizontal="right" vertical="center" wrapText="1"/>
    </xf>
    <xf numFmtId="164" fontId="30" fillId="37" borderId="13" xfId="0" applyNumberFormat="1" applyFont="1" applyFill="1" applyBorder="1" applyAlignment="1">
      <alignment horizontal="right" vertical="center" wrapText="1"/>
    </xf>
    <xf numFmtId="0" fontId="26" fillId="37" borderId="11" xfId="0" applyFont="1" applyFill="1" applyBorder="1" applyAlignment="1">
      <alignment horizontal="left" vertical="center" wrapText="1" indent="1"/>
    </xf>
    <xf numFmtId="4" fontId="25" fillId="37" borderId="11" xfId="0" applyNumberFormat="1" applyFont="1" applyFill="1" applyBorder="1"/>
    <xf numFmtId="164" fontId="25" fillId="37" borderId="11" xfId="0" applyNumberFormat="1" applyFont="1" applyFill="1" applyBorder="1"/>
    <xf numFmtId="0" fontId="22" fillId="35" borderId="12" xfId="0" applyFont="1" applyFill="1" applyBorder="1" applyAlignment="1">
      <alignment horizontal="center" vertical="center" wrapText="1"/>
    </xf>
    <xf numFmtId="164" fontId="22" fillId="35" borderId="12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left" indent="1"/>
    </xf>
    <xf numFmtId="4" fontId="27" fillId="36" borderId="0" xfId="0" applyNumberFormat="1" applyFont="1" applyFill="1" applyAlignment="1">
      <alignment horizontal="left" wrapText="1" indent="1"/>
    </xf>
    <xf numFmtId="164" fontId="25" fillId="0" borderId="0" xfId="0" applyNumberFormat="1" applyFont="1"/>
    <xf numFmtId="164" fontId="19" fillId="0" borderId="0" xfId="0" applyNumberFormat="1" applyFont="1"/>
    <xf numFmtId="0" fontId="41" fillId="35" borderId="0" xfId="0" applyFont="1" applyFill="1" applyAlignment="1">
      <alignment horizontal="right" vertical="center"/>
    </xf>
    <xf numFmtId="0" fontId="40" fillId="35" borderId="0" xfId="0" applyFont="1" applyFill="1" applyAlignment="1">
      <alignment horizontal="left" vertical="center" indent="6"/>
    </xf>
    <xf numFmtId="0" fontId="26" fillId="35" borderId="11" xfId="0" applyFont="1" applyFill="1" applyBorder="1" applyAlignment="1">
      <alignment horizontal="left" wrapText="1" indent="2"/>
    </xf>
    <xf numFmtId="0" fontId="21" fillId="38" borderId="0" xfId="0" applyFont="1" applyFill="1" applyAlignment="1">
      <alignment horizontal="left" wrapText="1" indent="3"/>
    </xf>
    <xf numFmtId="0" fontId="43" fillId="0" borderId="0" xfId="0" applyFont="1"/>
    <xf numFmtId="0" fontId="19" fillId="35" borderId="0" xfId="0" applyFont="1" applyFill="1" applyAlignment="1">
      <alignment horizontal="left" indent="1"/>
    </xf>
    <xf numFmtId="164" fontId="21" fillId="34" borderId="11" xfId="0" applyNumberFormat="1" applyFont="1" applyFill="1" applyBorder="1" applyAlignment="1">
      <alignment horizontal="right" wrapText="1" indent="1"/>
    </xf>
    <xf numFmtId="164" fontId="44" fillId="36" borderId="0" xfId="0" applyNumberFormat="1" applyFont="1" applyFill="1" applyAlignment="1">
      <alignment horizontal="right" wrapText="1" indent="1"/>
    </xf>
    <xf numFmtId="164" fontId="19" fillId="36" borderId="0" xfId="0" applyNumberFormat="1" applyFont="1" applyFill="1" applyAlignment="1">
      <alignment horizontal="left" indent="1"/>
    </xf>
    <xf numFmtId="0" fontId="22" fillId="35" borderId="10" xfId="0" applyFont="1" applyFill="1" applyBorder="1" applyAlignment="1">
      <alignment horizontal="center" vertical="center" wrapText="1"/>
    </xf>
    <xf numFmtId="4" fontId="37" fillId="0" borderId="0" xfId="0" applyNumberFormat="1" applyFont="1" applyAlignment="1">
      <alignment horizontal="right" vertical="center" wrapText="1"/>
    </xf>
    <xf numFmtId="164" fontId="21" fillId="34" borderId="11" xfId="0" applyNumberFormat="1" applyFont="1" applyFill="1" applyBorder="1" applyAlignment="1">
      <alignment horizontal="right" wrapText="1"/>
    </xf>
    <xf numFmtId="0" fontId="33" fillId="35" borderId="0" xfId="0" applyFont="1" applyFill="1" applyAlignment="1">
      <alignment horizontal="center"/>
    </xf>
    <xf numFmtId="0" fontId="21" fillId="0" borderId="0" xfId="0" applyFont="1" applyAlignment="1">
      <alignment horizontal="left" wrapText="1" indent="3"/>
    </xf>
    <xf numFmtId="0" fontId="47" fillId="35" borderId="0" xfId="0" applyFont="1" applyFill="1" applyAlignment="1">
      <alignment horizontal="right" vertical="center"/>
    </xf>
    <xf numFmtId="0" fontId="26" fillId="38" borderId="0" xfId="0" applyFont="1" applyFill="1" applyAlignment="1">
      <alignment horizontal="left" wrapText="1" indent="3"/>
    </xf>
    <xf numFmtId="4" fontId="21" fillId="34" borderId="0" xfId="0" applyNumberFormat="1" applyFont="1" applyFill="1" applyAlignment="1">
      <alignment horizontal="right" wrapText="1" indent="1"/>
    </xf>
    <xf numFmtId="4" fontId="26" fillId="35" borderId="0" xfId="0" applyNumberFormat="1" applyFont="1" applyFill="1" applyAlignment="1">
      <alignment horizontal="right" vertical="center" wrapText="1"/>
    </xf>
    <xf numFmtId="4" fontId="30" fillId="35" borderId="0" xfId="0" applyNumberFormat="1" applyFont="1" applyFill="1" applyAlignment="1">
      <alignment vertical="center" wrapText="1"/>
    </xf>
    <xf numFmtId="4" fontId="19" fillId="0" borderId="0" xfId="0" applyNumberFormat="1" applyFont="1"/>
    <xf numFmtId="4" fontId="27" fillId="36" borderId="0" xfId="0" applyNumberFormat="1" applyFont="1" applyFill="1" applyAlignment="1">
      <alignment horizontal="right" wrapText="1"/>
    </xf>
    <xf numFmtId="4" fontId="21" fillId="34" borderId="0" xfId="0" applyNumberFormat="1" applyFont="1" applyFill="1" applyAlignment="1">
      <alignment horizontal="right" wrapText="1"/>
    </xf>
    <xf numFmtId="4" fontId="24" fillId="34" borderId="0" xfId="0" applyNumberFormat="1" applyFont="1" applyFill="1" applyAlignment="1">
      <alignment horizontal="right" wrapText="1"/>
    </xf>
    <xf numFmtId="4" fontId="21" fillId="35" borderId="0" xfId="0" applyNumberFormat="1" applyFont="1" applyFill="1" applyAlignment="1">
      <alignment horizontal="right" wrapText="1"/>
    </xf>
    <xf numFmtId="4" fontId="21" fillId="34" borderId="11" xfId="0" applyNumberFormat="1" applyFont="1" applyFill="1" applyBorder="1" applyAlignment="1">
      <alignment horizontal="right" wrapText="1"/>
    </xf>
    <xf numFmtId="4" fontId="19" fillId="0" borderId="0" xfId="0" applyNumberFormat="1" applyFont="1" applyAlignment="1">
      <alignment horizontal="right"/>
    </xf>
    <xf numFmtId="164" fontId="27" fillId="36" borderId="0" xfId="0" applyNumberFormat="1" applyFont="1" applyFill="1" applyAlignment="1">
      <alignment horizontal="right" wrapText="1"/>
    </xf>
    <xf numFmtId="164" fontId="21" fillId="34" borderId="0" xfId="0" applyNumberFormat="1" applyFont="1" applyFill="1" applyAlignment="1">
      <alignment horizontal="right" wrapText="1"/>
    </xf>
    <xf numFmtId="164" fontId="24" fillId="34" borderId="0" xfId="0" applyNumberFormat="1" applyFont="1" applyFill="1" applyAlignment="1">
      <alignment horizontal="right" wrapText="1"/>
    </xf>
    <xf numFmtId="164" fontId="19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/>
    </xf>
    <xf numFmtId="4" fontId="21" fillId="38" borderId="0" xfId="0" applyNumberFormat="1" applyFont="1" applyFill="1" applyAlignment="1">
      <alignment horizontal="right" wrapText="1"/>
    </xf>
    <xf numFmtId="4" fontId="26" fillId="35" borderId="11" xfId="0" applyNumberFormat="1" applyFont="1" applyFill="1" applyBorder="1" applyAlignment="1">
      <alignment horizontal="right" wrapText="1"/>
    </xf>
    <xf numFmtId="164" fontId="21" fillId="38" borderId="0" xfId="0" applyNumberFormat="1" applyFont="1" applyFill="1" applyAlignment="1">
      <alignment horizontal="right" wrapText="1"/>
    </xf>
    <xf numFmtId="164" fontId="26" fillId="35" borderId="11" xfId="0" applyNumberFormat="1" applyFont="1" applyFill="1" applyBorder="1" applyAlignment="1">
      <alignment horizontal="right" wrapText="1"/>
    </xf>
    <xf numFmtId="4" fontId="19" fillId="36" borderId="0" xfId="0" applyNumberFormat="1" applyFont="1" applyFill="1"/>
    <xf numFmtId="0" fontId="21" fillId="34" borderId="0" xfId="0" applyFont="1" applyFill="1" applyAlignment="1">
      <alignment horizontal="left" wrapText="1" indent="1"/>
    </xf>
    <xf numFmtId="0" fontId="21" fillId="33" borderId="0" xfId="0" applyFont="1" applyFill="1" applyAlignment="1">
      <alignment horizontal="left" wrapText="1" indent="1"/>
    </xf>
    <xf numFmtId="4" fontId="21" fillId="33" borderId="0" xfId="0" applyNumberFormat="1" applyFont="1" applyFill="1" applyAlignment="1">
      <alignment horizontal="right" wrapText="1" indent="1"/>
    </xf>
    <xf numFmtId="0" fontId="21" fillId="34" borderId="0" xfId="0" applyFont="1" applyFill="1" applyAlignment="1">
      <alignment horizontal="left" wrapText="1" indent="4"/>
    </xf>
    <xf numFmtId="0" fontId="21" fillId="34" borderId="0" xfId="0" applyFont="1" applyFill="1" applyAlignment="1">
      <alignment horizontal="left" wrapText="1" indent="5"/>
    </xf>
    <xf numFmtId="0" fontId="45" fillId="34" borderId="0" xfId="0" applyFont="1" applyFill="1" applyAlignment="1">
      <alignment horizontal="left" wrapText="1" indent="3"/>
    </xf>
    <xf numFmtId="4" fontId="45" fillId="34" borderId="0" xfId="0" applyNumberFormat="1" applyFont="1" applyFill="1" applyAlignment="1">
      <alignment horizontal="right" wrapText="1" indent="1"/>
    </xf>
    <xf numFmtId="0" fontId="31" fillId="35" borderId="0" xfId="0" applyFont="1" applyFill="1"/>
    <xf numFmtId="0" fontId="49" fillId="35" borderId="0" xfId="0" applyFont="1" applyFill="1"/>
    <xf numFmtId="0" fontId="25" fillId="35" borderId="0" xfId="0" applyFont="1" applyFill="1" applyAlignment="1">
      <alignment horizontal="left" indent="1"/>
    </xf>
    <xf numFmtId="0" fontId="24" fillId="34" borderId="0" xfId="0" applyFont="1" applyFill="1" applyAlignment="1">
      <alignment horizontal="left" wrapText="1" indent="4"/>
    </xf>
    <xf numFmtId="0" fontId="51" fillId="0" borderId="0" xfId="0" applyFont="1"/>
    <xf numFmtId="0" fontId="52" fillId="0" borderId="0" xfId="0" applyFont="1"/>
    <xf numFmtId="4" fontId="21" fillId="0" borderId="0" xfId="0" applyNumberFormat="1" applyFont="1" applyFill="1" applyAlignment="1">
      <alignment horizontal="right" wrapText="1" indent="1"/>
    </xf>
    <xf numFmtId="4" fontId="24" fillId="34" borderId="0" xfId="0" applyNumberFormat="1" applyFont="1" applyFill="1" applyAlignment="1">
      <alignment horizontal="center" wrapText="1"/>
    </xf>
    <xf numFmtId="4" fontId="53" fillId="34" borderId="0" xfId="0" applyNumberFormat="1" applyFont="1" applyFill="1" applyAlignment="1">
      <alignment horizontal="right" wrapText="1" indent="1"/>
    </xf>
    <xf numFmtId="4" fontId="45" fillId="34" borderId="0" xfId="0" applyNumberFormat="1" applyFont="1" applyFill="1" applyAlignment="1">
      <alignment wrapText="1"/>
    </xf>
    <xf numFmtId="164" fontId="45" fillId="34" borderId="0" xfId="0" applyNumberFormat="1" applyFont="1" applyFill="1" applyAlignment="1">
      <alignment horizontal="right" wrapText="1" indent="1"/>
    </xf>
    <xf numFmtId="0" fontId="0" fillId="0" borderId="0" xfId="0" applyFont="1"/>
    <xf numFmtId="0" fontId="0" fillId="0" borderId="0" xfId="0"/>
    <xf numFmtId="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left" wrapText="1" indent="1"/>
    </xf>
    <xf numFmtId="4" fontId="24" fillId="34" borderId="0" xfId="0" applyNumberFormat="1" applyFont="1" applyFill="1" applyAlignment="1">
      <alignment wrapText="1"/>
    </xf>
    <xf numFmtId="0" fontId="24" fillId="34" borderId="0" xfId="0" applyFont="1" applyFill="1" applyAlignment="1">
      <alignment horizontal="left" wrapText="1" indent="5"/>
    </xf>
    <xf numFmtId="4" fontId="21" fillId="34" borderId="0" xfId="0" applyNumberFormat="1" applyFont="1" applyFill="1" applyAlignment="1">
      <alignment horizontal="right" wrapText="1" indent="1"/>
    </xf>
    <xf numFmtId="4" fontId="24" fillId="34" borderId="0" xfId="0" applyNumberFormat="1" applyFont="1" applyFill="1" applyAlignment="1">
      <alignment horizontal="right" wrapText="1"/>
    </xf>
    <xf numFmtId="0" fontId="21" fillId="34" borderId="0" xfId="0" applyFont="1" applyFill="1" applyAlignment="1">
      <alignment horizontal="left" wrapText="1" indent="4"/>
    </xf>
    <xf numFmtId="4" fontId="30" fillId="34" borderId="0" xfId="0" applyNumberFormat="1" applyFont="1" applyFill="1" applyAlignment="1">
      <alignment horizontal="right" wrapText="1" indent="1"/>
    </xf>
    <xf numFmtId="0" fontId="0" fillId="0" borderId="0" xfId="0"/>
    <xf numFmtId="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right" wrapText="1" indent="1"/>
    </xf>
    <xf numFmtId="4" fontId="24" fillId="34" borderId="0" xfId="0" applyNumberFormat="1" applyFont="1" applyFill="1" applyAlignment="1">
      <alignment horizontal="left" wrapText="1" indent="1"/>
    </xf>
    <xf numFmtId="0" fontId="24" fillId="34" borderId="0" xfId="0" applyFont="1" applyFill="1" applyAlignment="1">
      <alignment horizontal="left" wrapText="1" indent="5"/>
    </xf>
    <xf numFmtId="0" fontId="43" fillId="0" borderId="0" xfId="0" applyFont="1"/>
    <xf numFmtId="4" fontId="21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right" wrapText="1"/>
    </xf>
    <xf numFmtId="4" fontId="21" fillId="33" borderId="0" xfId="0" applyNumberFormat="1" applyFont="1" applyFill="1" applyAlignment="1">
      <alignment horizontal="right" wrapText="1" indent="1"/>
    </xf>
    <xf numFmtId="0" fontId="45" fillId="34" borderId="0" xfId="0" applyFont="1" applyFill="1" applyAlignment="1">
      <alignment horizontal="left" wrapText="1" indent="3"/>
    </xf>
    <xf numFmtId="4" fontId="45" fillId="34" borderId="0" xfId="0" applyNumberFormat="1" applyFont="1" applyFill="1" applyAlignment="1">
      <alignment horizontal="right" wrapText="1" indent="1"/>
    </xf>
    <xf numFmtId="4" fontId="26" fillId="34" borderId="0" xfId="0" applyNumberFormat="1" applyFont="1" applyFill="1" applyAlignment="1">
      <alignment horizontal="right" wrapText="1" indent="1"/>
    </xf>
    <xf numFmtId="0" fontId="21" fillId="33" borderId="0" xfId="0" applyFont="1" applyFill="1" applyAlignment="1">
      <alignment horizontal="left" wrapText="1" indent="1"/>
    </xf>
    <xf numFmtId="0" fontId="21" fillId="34" borderId="0" xfId="0" applyFont="1" applyFill="1" applyAlignment="1">
      <alignment horizontal="left" wrapText="1" indent="4"/>
    </xf>
    <xf numFmtId="4" fontId="54" fillId="34" borderId="0" xfId="0" applyNumberFormat="1" applyFont="1" applyFill="1" applyAlignment="1">
      <alignment horizontal="right" wrapText="1" indent="1"/>
    </xf>
    <xf numFmtId="4" fontId="24" fillId="34" borderId="0" xfId="0" applyNumberFormat="1" applyFont="1" applyFill="1" applyAlignment="1">
      <alignment horizontal="right" wrapText="1" indent="1"/>
    </xf>
    <xf numFmtId="4" fontId="24" fillId="34" borderId="0" xfId="0" applyNumberFormat="1" applyFont="1" applyFill="1" applyAlignment="1">
      <alignment horizontal="left" wrapText="1" indent="1"/>
    </xf>
    <xf numFmtId="0" fontId="24" fillId="34" borderId="0" xfId="0" applyFont="1" applyFill="1" applyAlignment="1">
      <alignment horizontal="left" wrapText="1" indent="5"/>
    </xf>
    <xf numFmtId="4" fontId="21" fillId="34" borderId="0" xfId="0" applyNumberFormat="1" applyFont="1" applyFill="1" applyAlignment="1">
      <alignment horizontal="right" wrapText="1" indent="1"/>
    </xf>
    <xf numFmtId="4" fontId="21" fillId="33" borderId="0" xfId="0" applyNumberFormat="1" applyFont="1" applyFill="1" applyAlignment="1">
      <alignment horizontal="right" wrapText="1" indent="1"/>
    </xf>
    <xf numFmtId="0" fontId="45" fillId="34" borderId="0" xfId="0" applyFont="1" applyFill="1" applyAlignment="1">
      <alignment horizontal="left" wrapText="1" indent="3"/>
    </xf>
    <xf numFmtId="4" fontId="45" fillId="34" borderId="0" xfId="0" applyNumberFormat="1" applyFont="1" applyFill="1" applyAlignment="1">
      <alignment horizontal="right" wrapText="1" indent="1"/>
    </xf>
    <xf numFmtId="4" fontId="26" fillId="34" borderId="0" xfId="0" applyNumberFormat="1" applyFont="1" applyFill="1" applyAlignment="1">
      <alignment horizontal="right" wrapText="1" indent="1"/>
    </xf>
    <xf numFmtId="0" fontId="21" fillId="34" borderId="0" xfId="0" applyFont="1" applyFill="1" applyAlignment="1">
      <alignment horizontal="left" wrapText="1" indent="4"/>
    </xf>
    <xf numFmtId="0" fontId="24" fillId="34" borderId="0" xfId="0" applyFont="1" applyFill="1" applyAlignment="1">
      <alignment horizontal="left" wrapText="1" indent="4"/>
    </xf>
    <xf numFmtId="4" fontId="54" fillId="34" borderId="0" xfId="0" applyNumberFormat="1" applyFont="1" applyFill="1" applyAlignment="1">
      <alignment horizontal="right" wrapText="1" indent="1"/>
    </xf>
    <xf numFmtId="0" fontId="21" fillId="39" borderId="0" xfId="0" applyFont="1" applyFill="1" applyAlignment="1">
      <alignment horizontal="left" wrapText="1" indent="1"/>
    </xf>
    <xf numFmtId="4" fontId="21" fillId="39" borderId="0" xfId="0" applyNumberFormat="1" applyFont="1" applyFill="1" applyAlignment="1">
      <alignment horizontal="right" wrapText="1" indent="1"/>
    </xf>
    <xf numFmtId="4" fontId="55" fillId="34" borderId="0" xfId="0" applyNumberFormat="1" applyFont="1" applyFill="1" applyAlignment="1">
      <alignment horizontal="right" wrapText="1" indent="1"/>
    </xf>
    <xf numFmtId="0" fontId="0" fillId="0" borderId="0" xfId="0"/>
    <xf numFmtId="4" fontId="24" fillId="34" borderId="0" xfId="0" applyNumberFormat="1" applyFont="1" applyFill="1" applyAlignment="1">
      <alignment horizontal="right" wrapText="1" indent="1"/>
    </xf>
    <xf numFmtId="4" fontId="24" fillId="34" borderId="0" xfId="0" applyNumberFormat="1" applyFont="1" applyFill="1" applyAlignment="1">
      <alignment horizontal="left" wrapText="1" indent="1"/>
    </xf>
    <xf numFmtId="0" fontId="24" fillId="34" borderId="0" xfId="0" applyFont="1" applyFill="1" applyAlignment="1">
      <alignment horizontal="left" wrapText="1" indent="5"/>
    </xf>
    <xf numFmtId="0" fontId="43" fillId="0" borderId="0" xfId="0" applyFont="1"/>
    <xf numFmtId="4" fontId="21" fillId="34" borderId="0" xfId="0" applyNumberFormat="1" applyFont="1" applyFill="1" applyAlignment="1">
      <alignment horizontal="right" wrapText="1" indent="1"/>
    </xf>
    <xf numFmtId="0" fontId="45" fillId="34" borderId="0" xfId="0" applyFont="1" applyFill="1" applyAlignment="1">
      <alignment horizontal="left" wrapText="1" indent="3"/>
    </xf>
    <xf numFmtId="4" fontId="45" fillId="34" borderId="0" xfId="0" applyNumberFormat="1" applyFont="1" applyFill="1" applyAlignment="1">
      <alignment horizontal="right" wrapText="1" indent="1"/>
    </xf>
    <xf numFmtId="0" fontId="21" fillId="34" borderId="0" xfId="0" applyFont="1" applyFill="1" applyAlignment="1">
      <alignment horizontal="left" wrapText="1" indent="4"/>
    </xf>
    <xf numFmtId="0" fontId="50" fillId="35" borderId="14" xfId="0" applyFont="1" applyFill="1" applyBorder="1" applyAlignment="1">
      <alignment horizontal="center"/>
    </xf>
    <xf numFmtId="0" fontId="37" fillId="35" borderId="0" xfId="0" applyFont="1" applyFill="1" applyAlignment="1">
      <alignment horizontal="justify" wrapText="1"/>
    </xf>
    <xf numFmtId="0" fontId="20" fillId="0" borderId="0" xfId="0" applyFont="1" applyAlignment="1">
      <alignment horizontal="justify" vertical="center" wrapText="1"/>
    </xf>
    <xf numFmtId="0" fontId="33" fillId="35" borderId="0" xfId="0" applyFont="1" applyFill="1" applyAlignment="1">
      <alignment horizontal="center"/>
    </xf>
    <xf numFmtId="0" fontId="46" fillId="35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20" fillId="35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justify" wrapText="1"/>
    </xf>
    <xf numFmtId="0" fontId="18" fillId="0" borderId="0" xfId="0" applyFont="1" applyAlignment="1">
      <alignment horizontal="left"/>
    </xf>
    <xf numFmtId="0" fontId="20" fillId="35" borderId="0" xfId="0" applyFont="1" applyFill="1" applyAlignment="1">
      <alignment horizontal="left"/>
    </xf>
    <xf numFmtId="0" fontId="42" fillId="35" borderId="0" xfId="0" applyFont="1" applyFill="1" applyAlignment="1">
      <alignment horizontal="left"/>
    </xf>
  </cellXfs>
  <cellStyles count="45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3" xr:uid="{00000000-0005-0000-0000-000024000000}"/>
    <cellStyle name="Normalno 3" xfId="42" xr:uid="{00000000-0005-0000-0000-000025000000}"/>
    <cellStyle name="Obično_B. Rn.financ." xfId="44" xr:uid="{00000000-0005-0000-0000-000026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12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zoomScaleNormal="100" workbookViewId="0">
      <selection sqref="A1:G1"/>
    </sheetView>
  </sheetViews>
  <sheetFormatPr defaultColWidth="8.85546875" defaultRowHeight="15.75" x14ac:dyDescent="0.25"/>
  <cols>
    <col min="1" max="1" width="70.5703125" style="15" customWidth="1"/>
    <col min="2" max="5" width="18.28515625" style="15" customWidth="1"/>
    <col min="6" max="6" width="8.7109375" style="48" bestFit="1" customWidth="1"/>
    <col min="7" max="7" width="9" style="48" customWidth="1"/>
    <col min="8" max="8" width="8.85546875" style="15"/>
    <col min="9" max="9" width="15.42578125" style="15" bestFit="1" customWidth="1"/>
    <col min="10" max="16384" width="8.85546875" style="15"/>
  </cols>
  <sheetData>
    <row r="1" spans="1:13" ht="79.150000000000006" customHeight="1" x14ac:dyDescent="0.25">
      <c r="A1" s="201" t="s">
        <v>312</v>
      </c>
      <c r="B1" s="201"/>
      <c r="C1" s="201"/>
      <c r="D1" s="201"/>
      <c r="E1" s="201"/>
      <c r="F1" s="201"/>
      <c r="G1" s="201"/>
    </row>
    <row r="2" spans="1:13" ht="19.5" x14ac:dyDescent="0.3">
      <c r="A2" s="202" t="s">
        <v>287</v>
      </c>
      <c r="B2" s="202"/>
      <c r="C2" s="202"/>
      <c r="D2" s="202"/>
      <c r="E2" s="202"/>
      <c r="F2" s="202"/>
      <c r="G2" s="202"/>
      <c r="I2" s="199"/>
      <c r="J2" s="199"/>
      <c r="K2" s="199"/>
      <c r="L2" s="199"/>
      <c r="M2" s="199"/>
    </row>
    <row r="3" spans="1:13" ht="19.5" x14ac:dyDescent="0.3">
      <c r="A3" s="203" t="s">
        <v>276</v>
      </c>
      <c r="B3" s="203"/>
      <c r="C3" s="203"/>
      <c r="D3" s="203"/>
      <c r="E3" s="203"/>
      <c r="F3" s="203"/>
      <c r="G3" s="203"/>
      <c r="I3" s="199"/>
      <c r="J3" s="199"/>
      <c r="K3" s="199"/>
      <c r="L3" s="199"/>
      <c r="M3" s="199"/>
    </row>
    <row r="4" spans="1:13" ht="19.5" x14ac:dyDescent="0.3">
      <c r="A4" s="109"/>
      <c r="B4" s="109" t="s">
        <v>290</v>
      </c>
      <c r="C4" s="109"/>
      <c r="D4" s="109"/>
      <c r="E4" s="109"/>
      <c r="F4" s="109"/>
      <c r="G4" s="109"/>
    </row>
    <row r="5" spans="1:13" ht="19.149999999999999" customHeight="1" x14ac:dyDescent="0.3">
      <c r="A5" s="16"/>
      <c r="B5" s="16"/>
      <c r="C5" s="16"/>
      <c r="D5" s="16"/>
      <c r="E5" s="16"/>
      <c r="F5" s="40"/>
      <c r="G5" s="40"/>
    </row>
    <row r="6" spans="1:13" ht="19.5" x14ac:dyDescent="0.3">
      <c r="A6" s="202" t="s">
        <v>133</v>
      </c>
      <c r="B6" s="202"/>
      <c r="C6" s="202"/>
      <c r="D6" s="202"/>
      <c r="E6" s="202"/>
      <c r="F6" s="202"/>
      <c r="G6" s="202"/>
    </row>
    <row r="7" spans="1:13" x14ac:dyDescent="0.25">
      <c r="A7" s="17"/>
      <c r="B7" s="17"/>
      <c r="C7" s="17"/>
      <c r="D7" s="17"/>
      <c r="E7" s="17"/>
      <c r="F7" s="39"/>
      <c r="G7" s="39"/>
      <c r="K7" s="31"/>
    </row>
    <row r="8" spans="1:13" x14ac:dyDescent="0.25">
      <c r="A8" s="204" t="s">
        <v>134</v>
      </c>
      <c r="B8" s="204"/>
      <c r="C8" s="204"/>
      <c r="D8" s="204"/>
      <c r="E8" s="204"/>
      <c r="F8" s="204"/>
      <c r="G8" s="204"/>
    </row>
    <row r="9" spans="1:13" ht="13.9" customHeight="1" x14ac:dyDescent="0.25">
      <c r="A9" s="18"/>
      <c r="B9" s="18"/>
      <c r="C9" s="18"/>
      <c r="D9" s="18"/>
      <c r="E9" s="18"/>
      <c r="F9" s="41"/>
      <c r="G9" s="41"/>
    </row>
    <row r="10" spans="1:13" x14ac:dyDescent="0.25">
      <c r="A10" s="205" t="s">
        <v>291</v>
      </c>
      <c r="B10" s="205"/>
      <c r="C10" s="205"/>
      <c r="D10" s="205"/>
      <c r="E10" s="205"/>
      <c r="F10" s="205"/>
      <c r="G10" s="205"/>
    </row>
    <row r="11" spans="1:13" ht="9" customHeight="1" x14ac:dyDescent="0.25">
      <c r="A11" s="19"/>
      <c r="B11" s="19"/>
      <c r="C11" s="19"/>
      <c r="D11" s="19"/>
      <c r="E11" s="19"/>
      <c r="F11" s="42"/>
      <c r="G11" s="42"/>
    </row>
    <row r="12" spans="1:13" s="31" customFormat="1" ht="28.9" customHeight="1" x14ac:dyDescent="0.25">
      <c r="A12" s="30" t="s">
        <v>135</v>
      </c>
      <c r="B12" s="30" t="s">
        <v>279</v>
      </c>
      <c r="C12" s="30" t="s">
        <v>293</v>
      </c>
      <c r="D12" s="30" t="s">
        <v>294</v>
      </c>
      <c r="E12" s="30" t="s">
        <v>292</v>
      </c>
      <c r="F12" s="43" t="s">
        <v>195</v>
      </c>
      <c r="G12" s="43" t="s">
        <v>196</v>
      </c>
    </row>
    <row r="13" spans="1:13" s="20" customFormat="1" ht="8.25" customHeight="1" thickBot="1" x14ac:dyDescent="0.25">
      <c r="A13" s="91">
        <v>1</v>
      </c>
      <c r="B13" s="91">
        <v>2</v>
      </c>
      <c r="C13" s="91">
        <v>3</v>
      </c>
      <c r="D13" s="91">
        <v>4</v>
      </c>
      <c r="E13" s="91">
        <v>5</v>
      </c>
      <c r="F13" s="92" t="s">
        <v>113</v>
      </c>
      <c r="G13" s="92" t="s">
        <v>114</v>
      </c>
    </row>
    <row r="14" spans="1:13" ht="18" customHeight="1" thickTop="1" x14ac:dyDescent="0.25">
      <c r="A14" s="28" t="s">
        <v>0</v>
      </c>
      <c r="B14" s="29"/>
      <c r="C14" s="29"/>
      <c r="D14" s="29"/>
      <c r="E14" s="29"/>
      <c r="F14" s="47"/>
      <c r="G14" s="47"/>
    </row>
    <row r="15" spans="1:13" ht="18" customHeight="1" x14ac:dyDescent="0.25">
      <c r="A15" s="22" t="s">
        <v>1</v>
      </c>
      <c r="B15" s="23">
        <v>808221.45</v>
      </c>
      <c r="C15" s="23">
        <v>8917363</v>
      </c>
      <c r="D15" s="23">
        <v>8917363</v>
      </c>
      <c r="E15" s="23">
        <v>832107.53</v>
      </c>
      <c r="F15" s="44">
        <f>IFERROR(E15/B15*100,"-")</f>
        <v>102.95538803133721</v>
      </c>
      <c r="G15" s="44">
        <f>IFERROR(E15/D15*100,"-")</f>
        <v>9.3313183505033948</v>
      </c>
      <c r="I15" s="21"/>
    </row>
    <row r="16" spans="1:13" ht="18" customHeight="1" x14ac:dyDescent="0.25">
      <c r="A16" s="22" t="s">
        <v>18</v>
      </c>
      <c r="B16" s="23">
        <v>0</v>
      </c>
      <c r="C16" s="23">
        <v>0</v>
      </c>
      <c r="D16" s="23">
        <v>0</v>
      </c>
      <c r="E16" s="23">
        <v>0</v>
      </c>
      <c r="F16" s="44" t="str">
        <f t="shared" ref="F16:F18" si="0">IFERROR(E16/B16*100,"-")</f>
        <v>-</v>
      </c>
      <c r="G16" s="44" t="str">
        <f t="shared" ref="G16:G18" si="1">IFERROR(E16/D16*100,"-")</f>
        <v>-</v>
      </c>
    </row>
    <row r="17" spans="1:9" ht="18" customHeight="1" x14ac:dyDescent="0.25">
      <c r="A17" s="22" t="s">
        <v>20</v>
      </c>
      <c r="B17" s="23">
        <v>736153.19</v>
      </c>
      <c r="C17" s="23">
        <v>1985568</v>
      </c>
      <c r="D17" s="23">
        <v>1985568</v>
      </c>
      <c r="E17" s="23">
        <v>926221.72</v>
      </c>
      <c r="F17" s="44">
        <f t="shared" si="0"/>
        <v>125.81915457026003</v>
      </c>
      <c r="G17" s="44">
        <f t="shared" si="1"/>
        <v>46.647695772695769</v>
      </c>
    </row>
    <row r="18" spans="1:9" ht="18" customHeight="1" x14ac:dyDescent="0.25">
      <c r="A18" s="22" t="s">
        <v>76</v>
      </c>
      <c r="B18" s="23">
        <v>17814.810000000001</v>
      </c>
      <c r="C18" s="23">
        <v>6931795</v>
      </c>
      <c r="D18" s="23">
        <v>6931795</v>
      </c>
      <c r="E18" s="23">
        <v>4863.33</v>
      </c>
      <c r="F18" s="44">
        <f t="shared" si="0"/>
        <v>27.299364966564333</v>
      </c>
      <c r="G18" s="44">
        <f t="shared" si="1"/>
        <v>7.0159749386702858E-2</v>
      </c>
    </row>
    <row r="19" spans="1:9" x14ac:dyDescent="0.25">
      <c r="A19" s="79" t="s">
        <v>136</v>
      </c>
      <c r="B19" s="80">
        <f>B15+B16-B17-B18</f>
        <v>54253.450000000012</v>
      </c>
      <c r="C19" s="80">
        <f t="shared" ref="C19" si="2">C15+C16-C17-C18</f>
        <v>0</v>
      </c>
      <c r="D19" s="80">
        <f>D15+D16-D17-D18</f>
        <v>0</v>
      </c>
      <c r="E19" s="80">
        <f t="shared" ref="E19" si="3">E15+E16-E17-E18</f>
        <v>-98977.519999999946</v>
      </c>
      <c r="F19" s="81">
        <v>-181.62</v>
      </c>
      <c r="G19" s="81"/>
      <c r="I19" s="21"/>
    </row>
    <row r="20" spans="1:9" x14ac:dyDescent="0.25">
      <c r="A20" s="28" t="s">
        <v>102</v>
      </c>
      <c r="B20" s="77"/>
      <c r="C20" s="77"/>
      <c r="D20" s="77"/>
      <c r="E20" s="77"/>
      <c r="F20" s="78"/>
      <c r="G20" s="78"/>
    </row>
    <row r="21" spans="1:9" x14ac:dyDescent="0.25">
      <c r="A21" s="22" t="s">
        <v>103</v>
      </c>
      <c r="B21" s="23">
        <f>'Rač fin-Tablica 4.'!B7</f>
        <v>0</v>
      </c>
      <c r="C21" s="23">
        <f>'Rač fin-Tablica 4.'!C7</f>
        <v>0</v>
      </c>
      <c r="D21" s="23">
        <f>'Rač fin-Tablica 4.'!D7</f>
        <v>0</v>
      </c>
      <c r="E21" s="23">
        <f>'Rač fin-Tablica 4.'!E7</f>
        <v>0</v>
      </c>
      <c r="F21" s="44" t="str">
        <f t="shared" ref="F21:F22" si="4">IFERROR(E21/B21*100,"-")</f>
        <v>-</v>
      </c>
      <c r="G21" s="44" t="str">
        <f t="shared" ref="G21:G22" si="5">IFERROR(E21/D21*100,"-")</f>
        <v>-</v>
      </c>
    </row>
    <row r="22" spans="1:9" x14ac:dyDescent="0.25">
      <c r="A22" s="22" t="s">
        <v>107</v>
      </c>
      <c r="B22" s="23">
        <f>'Rač fin-Tablica 4.'!B16</f>
        <v>0</v>
      </c>
      <c r="C22" s="23">
        <f>'Rač fin-Tablica 4.'!C16</f>
        <v>0</v>
      </c>
      <c r="D22" s="23">
        <f>'Rač fin-Tablica 4.'!D16</f>
        <v>0</v>
      </c>
      <c r="E22" s="23">
        <f>'Rač fin-Tablica 4.'!E16</f>
        <v>0</v>
      </c>
      <c r="F22" s="44" t="str">
        <f t="shared" si="4"/>
        <v>-</v>
      </c>
      <c r="G22" s="44" t="str">
        <f t="shared" si="5"/>
        <v>-</v>
      </c>
      <c r="I22" s="21"/>
    </row>
    <row r="23" spans="1:9" x14ac:dyDescent="0.25">
      <c r="A23" s="79" t="s">
        <v>137</v>
      </c>
      <c r="B23" s="80">
        <f>B21-B22</f>
        <v>0</v>
      </c>
      <c r="C23" s="80">
        <f t="shared" ref="C23" si="6">C21-C22</f>
        <v>0</v>
      </c>
      <c r="D23" s="80">
        <f>D21-D22</f>
        <v>0</v>
      </c>
      <c r="E23" s="80">
        <f t="shared" ref="E23" si="7">E21-E22</f>
        <v>0</v>
      </c>
      <c r="F23" s="81"/>
      <c r="G23" s="81"/>
    </row>
    <row r="24" spans="1:9" x14ac:dyDescent="0.25">
      <c r="A24" s="28" t="s">
        <v>256</v>
      </c>
      <c r="B24" s="82"/>
      <c r="C24" s="82"/>
      <c r="D24" s="82"/>
      <c r="E24" s="82"/>
      <c r="F24" s="83"/>
      <c r="G24" s="83"/>
    </row>
    <row r="25" spans="1:9" x14ac:dyDescent="0.25">
      <c r="A25" s="22" t="s">
        <v>146</v>
      </c>
      <c r="B25" s="27">
        <f>B15+B16+B21</f>
        <v>808221.45</v>
      </c>
      <c r="C25" s="27">
        <f>C15+C16+C21</f>
        <v>8917363</v>
      </c>
      <c r="D25" s="27">
        <f>D15+D16+D21</f>
        <v>8917363</v>
      </c>
      <c r="E25" s="27">
        <f>E15+E16+E21</f>
        <v>832107.53</v>
      </c>
      <c r="F25" s="46">
        <f t="shared" ref="F25:F26" si="8">IFERROR(E25/B25*100,"-")</f>
        <v>102.95538803133721</v>
      </c>
      <c r="G25" s="46">
        <f t="shared" ref="G25:G26" si="9">IFERROR(E25/D25*100,"-")</f>
        <v>9.3313183505033948</v>
      </c>
      <c r="I25" s="21"/>
    </row>
    <row r="26" spans="1:9" x14ac:dyDescent="0.25">
      <c r="A26" s="22" t="s">
        <v>140</v>
      </c>
      <c r="B26" s="27">
        <f>B17+B18+B22</f>
        <v>753968</v>
      </c>
      <c r="C26" s="27">
        <f>C17+C18+C22</f>
        <v>8917363</v>
      </c>
      <c r="D26" s="27">
        <f>D17+D18+D22</f>
        <v>8917363</v>
      </c>
      <c r="E26" s="27">
        <f>E17+E18+E22</f>
        <v>931085.04999999993</v>
      </c>
      <c r="F26" s="46">
        <f t="shared" si="8"/>
        <v>123.49132191286631</v>
      </c>
      <c r="G26" s="46">
        <f t="shared" si="9"/>
        <v>10.441259933009343</v>
      </c>
      <c r="I26" s="21"/>
    </row>
    <row r="27" spans="1:9" x14ac:dyDescent="0.25">
      <c r="A27" s="79" t="s">
        <v>141</v>
      </c>
      <c r="B27" s="80">
        <f>B25-B26</f>
        <v>54253.449999999953</v>
      </c>
      <c r="C27" s="80">
        <f t="shared" ref="C27:E27" si="10">C25-C26</f>
        <v>0</v>
      </c>
      <c r="D27" s="80">
        <f t="shared" si="10"/>
        <v>0</v>
      </c>
      <c r="E27" s="80">
        <f t="shared" si="10"/>
        <v>-98977.519999999902</v>
      </c>
      <c r="F27" s="81"/>
      <c r="G27" s="81"/>
      <c r="I27" s="21"/>
    </row>
    <row r="28" spans="1:9" ht="3.75" customHeight="1" x14ac:dyDescent="0.25">
      <c r="A28" s="22"/>
      <c r="B28" s="23"/>
      <c r="C28" s="23"/>
      <c r="D28" s="23"/>
      <c r="E28" s="23"/>
      <c r="F28" s="44"/>
      <c r="G28" s="44"/>
    </row>
    <row r="29" spans="1:9" x14ac:dyDescent="0.25">
      <c r="A29" s="24" t="s">
        <v>138</v>
      </c>
      <c r="B29" s="25">
        <v>0</v>
      </c>
      <c r="C29" s="25"/>
      <c r="D29" s="25"/>
      <c r="E29" s="25">
        <v>0</v>
      </c>
      <c r="F29" s="45"/>
      <c r="G29" s="45"/>
      <c r="I29" s="21"/>
    </row>
    <row r="30" spans="1:9" x14ac:dyDescent="0.25">
      <c r="A30" s="24" t="s">
        <v>139</v>
      </c>
      <c r="B30" s="107">
        <v>0</v>
      </c>
      <c r="C30" s="25"/>
      <c r="D30" s="25"/>
      <c r="E30" s="107">
        <v>0</v>
      </c>
      <c r="F30" s="45"/>
      <c r="G30" s="45"/>
      <c r="I30" s="21"/>
    </row>
    <row r="31" spans="1:9" ht="1.5" customHeight="1" x14ac:dyDescent="0.25">
      <c r="A31" s="22"/>
      <c r="B31" s="26"/>
      <c r="C31" s="26"/>
      <c r="D31" s="23"/>
      <c r="E31" s="23"/>
      <c r="F31" s="44"/>
      <c r="G31" s="44"/>
    </row>
    <row r="32" spans="1:9" x14ac:dyDescent="0.25">
      <c r="A32" s="84" t="s">
        <v>147</v>
      </c>
      <c r="B32" s="85"/>
      <c r="C32" s="85"/>
      <c r="D32" s="86"/>
      <c r="E32" s="86"/>
      <c r="F32" s="87"/>
      <c r="G32" s="87"/>
    </row>
    <row r="33" spans="1:9" x14ac:dyDescent="0.25">
      <c r="A33" s="22" t="s">
        <v>225</v>
      </c>
      <c r="B33" s="23">
        <v>0</v>
      </c>
      <c r="C33" s="23">
        <v>0</v>
      </c>
      <c r="D33" s="23">
        <v>0</v>
      </c>
      <c r="E33" s="23">
        <v>0</v>
      </c>
      <c r="F33" s="44"/>
      <c r="G33" s="44"/>
      <c r="I33" s="21"/>
    </row>
    <row r="34" spans="1:9" x14ac:dyDescent="0.25">
      <c r="A34" s="22" t="s">
        <v>226</v>
      </c>
      <c r="B34" s="23">
        <v>-65796.56</v>
      </c>
      <c r="C34" s="23">
        <v>0</v>
      </c>
      <c r="D34" s="23">
        <v>0</v>
      </c>
      <c r="E34" s="23">
        <v>-3207.23</v>
      </c>
      <c r="F34" s="44"/>
      <c r="G34" s="44"/>
      <c r="I34" s="21"/>
    </row>
    <row r="35" spans="1:9" ht="18" customHeight="1" x14ac:dyDescent="0.25">
      <c r="A35" s="79" t="s">
        <v>160</v>
      </c>
      <c r="B35" s="80">
        <f>B33+B34</f>
        <v>-65796.56</v>
      </c>
      <c r="C35" s="80">
        <f>C33+C34</f>
        <v>0</v>
      </c>
      <c r="D35" s="80">
        <f>D33+D34</f>
        <v>0</v>
      </c>
      <c r="E35" s="80">
        <f>E33+E34</f>
        <v>-3207.23</v>
      </c>
      <c r="F35" s="81"/>
      <c r="G35" s="81"/>
      <c r="I35" s="21"/>
    </row>
    <row r="36" spans="1:9" ht="9" customHeight="1" x14ac:dyDescent="0.25"/>
    <row r="37" spans="1:9" x14ac:dyDescent="0.25">
      <c r="A37" s="88" t="s">
        <v>141</v>
      </c>
      <c r="B37" s="89">
        <f>B27+B35</f>
        <v>-11543.110000000044</v>
      </c>
      <c r="C37" s="89">
        <f>C27+C35</f>
        <v>0</v>
      </c>
      <c r="D37" s="89">
        <f>D27+D35</f>
        <v>0</v>
      </c>
      <c r="E37" s="89">
        <f>E27+E35</f>
        <v>-102184.7499999999</v>
      </c>
      <c r="F37" s="90"/>
      <c r="G37" s="90"/>
      <c r="I37" s="21"/>
    </row>
    <row r="38" spans="1:9" ht="29.45" customHeight="1" x14ac:dyDescent="0.25">
      <c r="A38" s="200" t="s">
        <v>255</v>
      </c>
      <c r="B38" s="200"/>
      <c r="C38" s="200"/>
      <c r="D38" s="200"/>
      <c r="E38" s="200"/>
      <c r="F38" s="200"/>
      <c r="G38" s="200"/>
    </row>
    <row r="39" spans="1:9" x14ac:dyDescent="0.25">
      <c r="I39" s="21"/>
    </row>
    <row r="41" spans="1:9" x14ac:dyDescent="0.25">
      <c r="E41" s="21"/>
    </row>
    <row r="42" spans="1:9" x14ac:dyDescent="0.25">
      <c r="E42" s="21"/>
    </row>
    <row r="43" spans="1:9" x14ac:dyDescent="0.25">
      <c r="E43" s="21"/>
    </row>
  </sheetData>
  <mergeCells count="8">
    <mergeCell ref="I2:M3"/>
    <mergeCell ref="A38:G38"/>
    <mergeCell ref="A1:G1"/>
    <mergeCell ref="A2:G2"/>
    <mergeCell ref="A3:G3"/>
    <mergeCell ref="A6:G6"/>
    <mergeCell ref="A8:G8"/>
    <mergeCell ref="A10:G10"/>
  </mergeCells>
  <conditionalFormatting sqref="B29:B30">
    <cfRule type="containsBlanks" dxfId="123" priority="3">
      <formula>LEN(TRIM(B29))=0</formula>
    </cfRule>
  </conditionalFormatting>
  <conditionalFormatting sqref="B33:E34">
    <cfRule type="containsBlanks" dxfId="122" priority="1">
      <formula>LEN(TRIM(B33))=0</formula>
    </cfRule>
  </conditionalFormatting>
  <conditionalFormatting sqref="E29:E30">
    <cfRule type="containsBlanks" dxfId="121" priority="2">
      <formula>LEN(TRIM(E29))=0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>
    <oddFooter>&amp;C&amp;P</oddFooter>
  </headerFooter>
  <ignoredErrors>
    <ignoredError sqref="F20:G20 F23:G24 G1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7"/>
  <sheetViews>
    <sheetView showGridLines="0" zoomScaleNormal="100" workbookViewId="0">
      <selection activeCell="E177" sqref="E177"/>
    </sheetView>
  </sheetViews>
  <sheetFormatPr defaultColWidth="9.140625" defaultRowHeight="12.75" x14ac:dyDescent="0.2"/>
  <cols>
    <col min="1" max="1" width="87.140625" style="1" bestFit="1" customWidth="1"/>
    <col min="2" max="2" width="14.7109375" style="1" bestFit="1" customWidth="1"/>
    <col min="3" max="3" width="15.140625" style="1" bestFit="1" customWidth="1"/>
    <col min="4" max="4" width="15.7109375" style="1" bestFit="1" customWidth="1"/>
    <col min="5" max="5" width="14.7109375" style="1" bestFit="1" customWidth="1"/>
    <col min="6" max="6" width="10.140625" style="1" bestFit="1" customWidth="1"/>
    <col min="7" max="7" width="8.5703125" style="10" bestFit="1" customWidth="1"/>
    <col min="8" max="16384" width="9.140625" style="1"/>
  </cols>
  <sheetData>
    <row r="1" spans="1:16" s="3" customFormat="1" ht="15.75" x14ac:dyDescent="0.25">
      <c r="A1" s="206" t="s">
        <v>115</v>
      </c>
      <c r="B1" s="206"/>
      <c r="C1" s="206"/>
      <c r="D1" s="206"/>
      <c r="E1" s="206"/>
      <c r="F1" s="206"/>
      <c r="G1" s="206"/>
    </row>
    <row r="2" spans="1:16" s="3" customFormat="1" ht="7.5" customHeight="1" x14ac:dyDescent="0.25">
      <c r="A2" s="2"/>
      <c r="B2" s="2"/>
      <c r="C2" s="2"/>
      <c r="D2" s="2"/>
      <c r="E2" s="2"/>
      <c r="F2" s="2"/>
      <c r="G2" s="8"/>
    </row>
    <row r="3" spans="1:16" s="3" customFormat="1" ht="15.75" x14ac:dyDescent="0.25">
      <c r="A3" s="207" t="s">
        <v>303</v>
      </c>
      <c r="B3" s="207"/>
      <c r="C3" s="207"/>
      <c r="D3" s="207"/>
      <c r="E3" s="207"/>
      <c r="F3" s="207"/>
      <c r="G3" s="207"/>
    </row>
    <row r="4" spans="1:16" s="3" customFormat="1" ht="6.75" customHeight="1" x14ac:dyDescent="0.25">
      <c r="G4" s="9"/>
    </row>
    <row r="5" spans="1:16" s="3" customFormat="1" ht="15.75" x14ac:dyDescent="0.25">
      <c r="A5" s="64" t="s">
        <v>0</v>
      </c>
      <c r="G5" s="9"/>
    </row>
    <row r="6" spans="1:16" s="3" customFormat="1" ht="11.25" customHeight="1" x14ac:dyDescent="0.25">
      <c r="A6" s="64"/>
      <c r="G6" s="9"/>
    </row>
    <row r="7" spans="1:16" s="3" customFormat="1" ht="15.75" x14ac:dyDescent="0.25">
      <c r="A7" s="208" t="s">
        <v>116</v>
      </c>
      <c r="B7" s="208"/>
      <c r="C7" s="208"/>
      <c r="D7" s="208"/>
      <c r="E7" s="208"/>
      <c r="F7" s="208"/>
      <c r="G7" s="208"/>
    </row>
    <row r="8" spans="1:16" ht="6.75" customHeight="1" x14ac:dyDescent="0.2">
      <c r="A8" s="51"/>
      <c r="B8" s="51"/>
      <c r="C8" s="51"/>
      <c r="D8" s="51"/>
      <c r="E8" s="51"/>
      <c r="F8" s="51"/>
      <c r="G8" s="52"/>
    </row>
    <row r="9" spans="1:16" ht="38.25" x14ac:dyDescent="0.2">
      <c r="A9" s="63" t="s">
        <v>112</v>
      </c>
      <c r="B9" s="30" t="s">
        <v>279</v>
      </c>
      <c r="C9" s="30" t="s">
        <v>293</v>
      </c>
      <c r="D9" s="30" t="s">
        <v>294</v>
      </c>
      <c r="E9" s="30" t="s">
        <v>292</v>
      </c>
      <c r="F9" s="43" t="s">
        <v>195</v>
      </c>
      <c r="G9" s="43" t="s">
        <v>196</v>
      </c>
    </row>
    <row r="10" spans="1:16" s="4" customFormat="1" ht="11.25" x14ac:dyDescent="0.2">
      <c r="A10" s="61">
        <v>1</v>
      </c>
      <c r="B10" s="61">
        <v>2</v>
      </c>
      <c r="C10" s="61">
        <v>3</v>
      </c>
      <c r="D10" s="61">
        <v>4</v>
      </c>
      <c r="E10" s="61">
        <v>5</v>
      </c>
      <c r="F10" s="61" t="s">
        <v>113</v>
      </c>
      <c r="G10" s="62" t="s">
        <v>114</v>
      </c>
    </row>
    <row r="11" spans="1:16" ht="15.75" x14ac:dyDescent="0.25">
      <c r="A11" s="7" t="s">
        <v>1</v>
      </c>
      <c r="B11" s="117">
        <f>B12+B35+B42+B46+B54+B63</f>
        <v>808221.45</v>
      </c>
      <c r="C11" s="117">
        <f t="shared" ref="C11:E11" si="0">C12+C35+C42+C46+C54+C63</f>
        <v>8917363</v>
      </c>
      <c r="D11" s="117">
        <f t="shared" si="0"/>
        <v>8917363</v>
      </c>
      <c r="E11" s="117">
        <f t="shared" si="0"/>
        <v>832107.53</v>
      </c>
      <c r="F11" s="123">
        <f>IFERROR(E11/B11*100,"-")</f>
        <v>102.95538803133721</v>
      </c>
      <c r="G11" s="123">
        <f>IFERROR(E11/D11*100,"-")</f>
        <v>9.3313183505033948</v>
      </c>
      <c r="H11" s="93"/>
      <c r="I11" s="140"/>
      <c r="J11" s="102"/>
      <c r="K11" s="102"/>
      <c r="L11" s="102"/>
      <c r="M11" s="102"/>
      <c r="N11" s="102"/>
      <c r="O11" s="102"/>
      <c r="P11" s="102"/>
    </row>
    <row r="12" spans="1:16" ht="15.75" x14ac:dyDescent="0.25">
      <c r="A12" s="59" t="s">
        <v>2</v>
      </c>
      <c r="B12" s="118">
        <f>B13+B15+B20+B23+B26+B29</f>
        <v>722216.95</v>
      </c>
      <c r="C12" s="118">
        <v>8763463</v>
      </c>
      <c r="D12" s="118">
        <v>8763463</v>
      </c>
      <c r="E12" s="118">
        <v>731697.51</v>
      </c>
      <c r="F12" s="124">
        <f t="shared" ref="F12:F75" si="1">IFERROR(E12/B12*100,"-")</f>
        <v>101.31270250580522</v>
      </c>
      <c r="G12" s="124">
        <f t="shared" ref="G12:G75" si="2">IFERROR(E12/D12*100,"-")</f>
        <v>8.3494106154153904</v>
      </c>
      <c r="H12" s="93"/>
      <c r="I12" s="140"/>
      <c r="J12" s="102"/>
      <c r="K12" s="102"/>
      <c r="L12" s="102"/>
      <c r="M12" s="102"/>
      <c r="N12" s="102"/>
      <c r="O12" s="102"/>
      <c r="P12" s="102"/>
    </row>
    <row r="13" spans="1:16" x14ac:dyDescent="0.2">
      <c r="A13" s="55" t="s">
        <v>3</v>
      </c>
      <c r="B13" s="118">
        <f>B14</f>
        <v>0</v>
      </c>
      <c r="C13" s="118"/>
      <c r="D13" s="118"/>
      <c r="E13" s="118">
        <f t="shared" ref="E13" si="3">E14</f>
        <v>0</v>
      </c>
      <c r="F13" s="124" t="str">
        <f t="shared" si="1"/>
        <v>-</v>
      </c>
      <c r="G13" s="124" t="str">
        <f t="shared" si="2"/>
        <v>-</v>
      </c>
      <c r="H13" s="93"/>
      <c r="I13" s="141"/>
      <c r="J13" s="102"/>
      <c r="K13" s="102"/>
      <c r="L13" s="102"/>
      <c r="M13" s="102"/>
      <c r="N13" s="102"/>
      <c r="O13" s="102"/>
      <c r="P13" s="102"/>
    </row>
    <row r="14" spans="1:16" x14ac:dyDescent="0.2">
      <c r="A14" s="56" t="s">
        <v>4</v>
      </c>
      <c r="B14" s="23">
        <v>0</v>
      </c>
      <c r="C14" s="119"/>
      <c r="D14" s="119"/>
      <c r="E14" s="23">
        <v>0</v>
      </c>
      <c r="F14" s="125" t="str">
        <f t="shared" si="1"/>
        <v>-</v>
      </c>
      <c r="G14" s="124" t="str">
        <f t="shared" si="2"/>
        <v>-</v>
      </c>
      <c r="H14" s="93"/>
      <c r="I14" s="102"/>
      <c r="J14" s="102"/>
      <c r="K14" s="102"/>
      <c r="L14" s="102"/>
      <c r="M14" s="102"/>
      <c r="N14" s="102"/>
      <c r="O14" s="102"/>
      <c r="P14" s="102"/>
    </row>
    <row r="15" spans="1:16" x14ac:dyDescent="0.2">
      <c r="A15" s="55" t="s">
        <v>5</v>
      </c>
      <c r="B15" s="118">
        <f>SUM(B16:B19)</f>
        <v>0</v>
      </c>
      <c r="C15" s="118"/>
      <c r="D15" s="118"/>
      <c r="E15" s="118">
        <f t="shared" ref="E15" si="4">SUM(E16:E19)</f>
        <v>0</v>
      </c>
      <c r="F15" s="124" t="str">
        <f t="shared" si="1"/>
        <v>-</v>
      </c>
      <c r="G15" s="124" t="str">
        <f t="shared" si="2"/>
        <v>-</v>
      </c>
      <c r="H15" s="93"/>
      <c r="I15" s="102"/>
      <c r="J15" s="102"/>
      <c r="K15" s="102"/>
      <c r="L15" s="102"/>
      <c r="M15" s="102"/>
      <c r="N15" s="102"/>
      <c r="O15" s="102"/>
      <c r="P15" s="102"/>
    </row>
    <row r="16" spans="1:16" x14ac:dyDescent="0.2">
      <c r="A16" s="56" t="s">
        <v>6</v>
      </c>
      <c r="B16" s="23">
        <v>0</v>
      </c>
      <c r="C16" s="119"/>
      <c r="D16" s="119"/>
      <c r="E16" s="23">
        <v>0</v>
      </c>
      <c r="F16" s="125" t="str">
        <f t="shared" si="1"/>
        <v>-</v>
      </c>
      <c r="G16" s="124" t="str">
        <f t="shared" si="2"/>
        <v>-</v>
      </c>
      <c r="H16" s="93"/>
    </row>
    <row r="17" spans="1:8" x14ac:dyDescent="0.2">
      <c r="A17" s="56" t="s">
        <v>211</v>
      </c>
      <c r="B17" s="23">
        <v>0</v>
      </c>
      <c r="C17" s="119"/>
      <c r="D17" s="119"/>
      <c r="E17" s="23">
        <v>0</v>
      </c>
      <c r="F17" s="125" t="str">
        <f t="shared" si="1"/>
        <v>-</v>
      </c>
      <c r="G17" s="124" t="str">
        <f t="shared" si="2"/>
        <v>-</v>
      </c>
      <c r="H17" s="93"/>
    </row>
    <row r="18" spans="1:8" x14ac:dyDescent="0.2">
      <c r="A18" s="56" t="s">
        <v>203</v>
      </c>
      <c r="B18" s="23">
        <v>0</v>
      </c>
      <c r="C18" s="119"/>
      <c r="D18" s="119"/>
      <c r="E18" s="23">
        <v>0</v>
      </c>
      <c r="F18" s="125" t="str">
        <f t="shared" si="1"/>
        <v>-</v>
      </c>
      <c r="G18" s="124" t="str">
        <f t="shared" si="2"/>
        <v>-</v>
      </c>
      <c r="H18" s="93"/>
    </row>
    <row r="19" spans="1:8" x14ac:dyDescent="0.2">
      <c r="A19" s="56" t="s">
        <v>204</v>
      </c>
      <c r="B19" s="23">
        <v>0</v>
      </c>
      <c r="C19" s="119"/>
      <c r="D19" s="119"/>
      <c r="E19" s="23">
        <v>0</v>
      </c>
      <c r="F19" s="125" t="str">
        <f t="shared" si="1"/>
        <v>-</v>
      </c>
      <c r="G19" s="124" t="str">
        <f t="shared" si="2"/>
        <v>-</v>
      </c>
      <c r="H19" s="93"/>
    </row>
    <row r="20" spans="1:8" x14ac:dyDescent="0.2">
      <c r="A20" s="55" t="s">
        <v>227</v>
      </c>
      <c r="B20" s="118">
        <f>B21+B22</f>
        <v>0</v>
      </c>
      <c r="C20" s="118"/>
      <c r="D20" s="118"/>
      <c r="E20" s="118">
        <f t="shared" ref="E20" si="5">E21+E22</f>
        <v>0</v>
      </c>
      <c r="F20" s="124" t="str">
        <f t="shared" si="1"/>
        <v>-</v>
      </c>
      <c r="G20" s="124" t="str">
        <f t="shared" si="2"/>
        <v>-</v>
      </c>
      <c r="H20" s="93"/>
    </row>
    <row r="21" spans="1:8" x14ac:dyDescent="0.2">
      <c r="A21" s="56" t="s">
        <v>228</v>
      </c>
      <c r="B21" s="23">
        <v>0</v>
      </c>
      <c r="C21" s="119"/>
      <c r="D21" s="119"/>
      <c r="E21" s="23">
        <v>0</v>
      </c>
      <c r="F21" s="125" t="str">
        <f t="shared" si="1"/>
        <v>-</v>
      </c>
      <c r="G21" s="124" t="str">
        <f t="shared" si="2"/>
        <v>-</v>
      </c>
      <c r="H21" s="93"/>
    </row>
    <row r="22" spans="1:8" x14ac:dyDescent="0.2">
      <c r="A22" s="56" t="s">
        <v>229</v>
      </c>
      <c r="B22" s="23">
        <v>0</v>
      </c>
      <c r="C22" s="119"/>
      <c r="D22" s="119"/>
      <c r="E22" s="23">
        <v>0</v>
      </c>
      <c r="F22" s="125" t="str">
        <f t="shared" si="1"/>
        <v>-</v>
      </c>
      <c r="G22" s="124" t="str">
        <f t="shared" si="2"/>
        <v>-</v>
      </c>
      <c r="H22" s="93"/>
    </row>
    <row r="23" spans="1:8" x14ac:dyDescent="0.2">
      <c r="A23" s="55" t="s">
        <v>230</v>
      </c>
      <c r="B23" s="118">
        <f>B24+B25</f>
        <v>720564.51</v>
      </c>
      <c r="C23" s="118"/>
      <c r="D23" s="118"/>
      <c r="E23" s="118">
        <f t="shared" ref="E23" si="6">E24+E25</f>
        <v>720564.51</v>
      </c>
      <c r="F23" s="124">
        <f t="shared" si="1"/>
        <v>100</v>
      </c>
      <c r="G23" s="124" t="str">
        <f t="shared" si="2"/>
        <v>-</v>
      </c>
      <c r="H23" s="93"/>
    </row>
    <row r="24" spans="1:8" x14ac:dyDescent="0.2">
      <c r="A24" s="56" t="s">
        <v>231</v>
      </c>
      <c r="B24" s="119">
        <v>720564.51</v>
      </c>
      <c r="C24" s="119"/>
      <c r="D24" s="119"/>
      <c r="E24" s="119">
        <v>720564.51</v>
      </c>
      <c r="F24" s="125">
        <f t="shared" si="1"/>
        <v>100</v>
      </c>
      <c r="G24" s="124" t="str">
        <f t="shared" si="2"/>
        <v>-</v>
      </c>
      <c r="H24" s="93"/>
    </row>
    <row r="25" spans="1:8" x14ac:dyDescent="0.2">
      <c r="A25" s="56" t="s">
        <v>232</v>
      </c>
      <c r="B25" s="23">
        <v>0</v>
      </c>
      <c r="C25" s="119"/>
      <c r="D25" s="119"/>
      <c r="E25" s="23">
        <v>0</v>
      </c>
      <c r="F25" s="125" t="str">
        <f t="shared" si="1"/>
        <v>-</v>
      </c>
      <c r="G25" s="124" t="str">
        <f t="shared" si="2"/>
        <v>-</v>
      </c>
      <c r="H25" s="93"/>
    </row>
    <row r="26" spans="1:8" x14ac:dyDescent="0.2">
      <c r="A26" s="55" t="s">
        <v>7</v>
      </c>
      <c r="B26" s="118">
        <f>B27+B28</f>
        <v>1652.44</v>
      </c>
      <c r="C26" s="118"/>
      <c r="D26" s="118"/>
      <c r="E26" s="118">
        <v>0</v>
      </c>
      <c r="F26" s="124">
        <f t="shared" si="1"/>
        <v>0</v>
      </c>
      <c r="G26" s="124" t="str">
        <f t="shared" si="2"/>
        <v>-</v>
      </c>
      <c r="H26" s="93"/>
    </row>
    <row r="27" spans="1:8" x14ac:dyDescent="0.2">
      <c r="A27" s="56" t="s">
        <v>8</v>
      </c>
      <c r="B27" s="119">
        <v>1652.44</v>
      </c>
      <c r="C27" s="119"/>
      <c r="D27" s="119"/>
      <c r="E27" s="119">
        <v>0</v>
      </c>
      <c r="F27" s="125">
        <f t="shared" si="1"/>
        <v>0</v>
      </c>
      <c r="G27" s="124" t="str">
        <f t="shared" si="2"/>
        <v>-</v>
      </c>
      <c r="H27" s="93"/>
    </row>
    <row r="28" spans="1:8" x14ac:dyDescent="0.2">
      <c r="A28" s="56" t="s">
        <v>148</v>
      </c>
      <c r="B28" s="23">
        <v>0</v>
      </c>
      <c r="C28" s="119"/>
      <c r="D28" s="119"/>
      <c r="E28" s="23">
        <v>0</v>
      </c>
      <c r="F28" s="125" t="str">
        <f t="shared" si="1"/>
        <v>-</v>
      </c>
      <c r="G28" s="124" t="str">
        <f t="shared" si="2"/>
        <v>-</v>
      </c>
      <c r="H28" s="93"/>
    </row>
    <row r="29" spans="1:8" x14ac:dyDescent="0.2">
      <c r="A29" s="55" t="s">
        <v>261</v>
      </c>
      <c r="B29" s="118">
        <f>B30+B31+B32+B33</f>
        <v>0</v>
      </c>
      <c r="C29" s="118"/>
      <c r="D29" s="118"/>
      <c r="E29" s="118">
        <v>5170.6899999999996</v>
      </c>
      <c r="F29" s="125" t="str">
        <f t="shared" si="1"/>
        <v>-</v>
      </c>
      <c r="G29" s="124" t="str">
        <f t="shared" si="2"/>
        <v>-</v>
      </c>
      <c r="H29" s="93"/>
    </row>
    <row r="30" spans="1:8" x14ac:dyDescent="0.2">
      <c r="A30" s="56" t="s">
        <v>262</v>
      </c>
      <c r="B30" s="23">
        <v>0</v>
      </c>
      <c r="C30" s="119"/>
      <c r="D30" s="119"/>
      <c r="E30" s="23">
        <v>3492.69</v>
      </c>
      <c r="F30" s="125" t="str">
        <f t="shared" si="1"/>
        <v>-</v>
      </c>
      <c r="G30" s="124" t="str">
        <f t="shared" si="2"/>
        <v>-</v>
      </c>
      <c r="H30" s="93"/>
    </row>
    <row r="31" spans="1:8" x14ac:dyDescent="0.2">
      <c r="A31" s="56" t="s">
        <v>263</v>
      </c>
      <c r="B31" s="23">
        <v>0</v>
      </c>
      <c r="C31" s="119"/>
      <c r="D31" s="119"/>
      <c r="E31" s="23">
        <v>0</v>
      </c>
      <c r="F31" s="125" t="str">
        <f t="shared" si="1"/>
        <v>-</v>
      </c>
      <c r="G31" s="124" t="str">
        <f t="shared" si="2"/>
        <v>-</v>
      </c>
      <c r="H31" s="93"/>
    </row>
    <row r="32" spans="1:8" x14ac:dyDescent="0.2">
      <c r="A32" s="56" t="s">
        <v>264</v>
      </c>
      <c r="B32" s="23">
        <v>0</v>
      </c>
      <c r="C32" s="119"/>
      <c r="D32" s="119"/>
      <c r="E32" s="119">
        <v>1678</v>
      </c>
      <c r="F32" s="125" t="str">
        <f t="shared" si="1"/>
        <v>-</v>
      </c>
      <c r="G32" s="124" t="str">
        <f t="shared" si="2"/>
        <v>-</v>
      </c>
      <c r="H32" s="93"/>
    </row>
    <row r="33" spans="1:8" x14ac:dyDescent="0.2">
      <c r="A33" s="56" t="s">
        <v>265</v>
      </c>
      <c r="B33" s="23">
        <v>0</v>
      </c>
      <c r="C33" s="119"/>
      <c r="D33" s="119"/>
      <c r="E33" s="23">
        <v>0</v>
      </c>
      <c r="F33" s="125" t="str">
        <f t="shared" si="1"/>
        <v>-</v>
      </c>
      <c r="G33" s="124" t="str">
        <f t="shared" si="2"/>
        <v>-</v>
      </c>
      <c r="H33" s="93"/>
    </row>
    <row r="34" spans="1:8" ht="7.5" customHeight="1" x14ac:dyDescent="0.2">
      <c r="A34" s="56"/>
      <c r="B34" s="119"/>
      <c r="C34" s="119"/>
      <c r="D34" s="119"/>
      <c r="E34" s="119"/>
      <c r="F34" s="125"/>
      <c r="G34" s="124"/>
      <c r="H34" s="93"/>
    </row>
    <row r="35" spans="1:8" x14ac:dyDescent="0.2">
      <c r="A35" s="59" t="s">
        <v>9</v>
      </c>
      <c r="B35" s="118">
        <f>B36</f>
        <v>26.89</v>
      </c>
      <c r="C35" s="118">
        <v>200</v>
      </c>
      <c r="D35" s="118">
        <v>200</v>
      </c>
      <c r="E35" s="118">
        <v>121.4</v>
      </c>
      <c r="F35" s="124">
        <f t="shared" si="1"/>
        <v>451.46894756415026</v>
      </c>
      <c r="G35" s="124">
        <f t="shared" si="2"/>
        <v>60.699999999999996</v>
      </c>
      <c r="H35" s="93"/>
    </row>
    <row r="36" spans="1:8" x14ac:dyDescent="0.2">
      <c r="A36" s="55" t="s">
        <v>10</v>
      </c>
      <c r="B36" s="118">
        <f>SUM(B37:B40)</f>
        <v>26.89</v>
      </c>
      <c r="C36" s="118"/>
      <c r="D36" s="118"/>
      <c r="E36" s="118">
        <v>121.4</v>
      </c>
      <c r="F36" s="124">
        <f t="shared" si="1"/>
        <v>451.46894756415026</v>
      </c>
      <c r="G36" s="124" t="str">
        <f t="shared" si="2"/>
        <v>-</v>
      </c>
      <c r="H36" s="93"/>
    </row>
    <row r="37" spans="1:8" x14ac:dyDescent="0.2">
      <c r="A37" s="56" t="s">
        <v>11</v>
      </c>
      <c r="B37" s="119">
        <v>26.89</v>
      </c>
      <c r="C37" s="119"/>
      <c r="D37" s="119"/>
      <c r="E37" s="119">
        <v>121.4</v>
      </c>
      <c r="F37" s="125">
        <f t="shared" si="1"/>
        <v>451.46894756415026</v>
      </c>
      <c r="G37" s="124" t="str">
        <f t="shared" si="2"/>
        <v>-</v>
      </c>
      <c r="H37" s="93"/>
    </row>
    <row r="38" spans="1:8" x14ac:dyDescent="0.2">
      <c r="A38" s="56" t="s">
        <v>12</v>
      </c>
      <c r="B38" s="23">
        <v>0</v>
      </c>
      <c r="C38" s="119"/>
      <c r="D38" s="119"/>
      <c r="E38" s="23">
        <v>0</v>
      </c>
      <c r="F38" s="125" t="str">
        <f t="shared" si="1"/>
        <v>-</v>
      </c>
      <c r="G38" s="124" t="str">
        <f t="shared" si="2"/>
        <v>-</v>
      </c>
      <c r="H38" s="93"/>
    </row>
    <row r="39" spans="1:8" x14ac:dyDescent="0.2">
      <c r="A39" s="56" t="s">
        <v>233</v>
      </c>
      <c r="B39" s="23">
        <v>0</v>
      </c>
      <c r="C39" s="119"/>
      <c r="D39" s="119"/>
      <c r="E39" s="23">
        <v>0</v>
      </c>
      <c r="F39" s="125" t="str">
        <f t="shared" si="1"/>
        <v>-</v>
      </c>
      <c r="G39" s="124" t="str">
        <f t="shared" si="2"/>
        <v>-</v>
      </c>
      <c r="H39" s="93"/>
    </row>
    <row r="40" spans="1:8" x14ac:dyDescent="0.2">
      <c r="A40" s="56" t="s">
        <v>205</v>
      </c>
      <c r="B40" s="23">
        <v>0</v>
      </c>
      <c r="C40" s="119"/>
      <c r="D40" s="119"/>
      <c r="E40" s="23">
        <v>0</v>
      </c>
      <c r="F40" s="125" t="str">
        <f t="shared" si="1"/>
        <v>-</v>
      </c>
      <c r="G40" s="124" t="str">
        <f t="shared" si="2"/>
        <v>-</v>
      </c>
      <c r="H40" s="93"/>
    </row>
    <row r="41" spans="1:8" ht="7.5" customHeight="1" x14ac:dyDescent="0.2">
      <c r="A41" s="56"/>
      <c r="B41" s="119"/>
      <c r="C41" s="119"/>
      <c r="D41" s="119"/>
      <c r="E41" s="119"/>
      <c r="F41" s="125"/>
      <c r="G41" s="124"/>
      <c r="H41" s="93"/>
    </row>
    <row r="42" spans="1:8" x14ac:dyDescent="0.2">
      <c r="A42" s="59" t="s">
        <v>13</v>
      </c>
      <c r="B42" s="118">
        <f>B43</f>
        <v>19874.71</v>
      </c>
      <c r="C42" s="118">
        <v>37000</v>
      </c>
      <c r="D42" s="118">
        <v>37000</v>
      </c>
      <c r="E42" s="118">
        <v>18648.64</v>
      </c>
      <c r="F42" s="124">
        <f t="shared" si="1"/>
        <v>93.831004326604017</v>
      </c>
      <c r="G42" s="124">
        <f t="shared" si="2"/>
        <v>50.40172972972973</v>
      </c>
      <c r="H42" s="93"/>
    </row>
    <row r="43" spans="1:8" x14ac:dyDescent="0.2">
      <c r="A43" s="55" t="s">
        <v>14</v>
      </c>
      <c r="B43" s="118">
        <f>B44</f>
        <v>19874.71</v>
      </c>
      <c r="C43" s="118"/>
      <c r="D43" s="118"/>
      <c r="E43" s="118">
        <v>18648.64</v>
      </c>
      <c r="F43" s="124">
        <f t="shared" si="1"/>
        <v>93.831004326604017</v>
      </c>
      <c r="G43" s="124" t="str">
        <f t="shared" si="2"/>
        <v>-</v>
      </c>
      <c r="H43" s="93"/>
    </row>
    <row r="44" spans="1:8" x14ac:dyDescent="0.2">
      <c r="A44" s="56" t="s">
        <v>15</v>
      </c>
      <c r="B44" s="119">
        <v>19874.71</v>
      </c>
      <c r="C44" s="119"/>
      <c r="D44" s="119"/>
      <c r="E44" s="119">
        <v>18648.64</v>
      </c>
      <c r="F44" s="125">
        <f t="shared" si="1"/>
        <v>93.831004326604017</v>
      </c>
      <c r="G44" s="124" t="str">
        <f t="shared" si="2"/>
        <v>-</v>
      </c>
      <c r="H44" s="93"/>
    </row>
    <row r="45" spans="1:8" ht="7.5" customHeight="1" x14ac:dyDescent="0.2">
      <c r="A45" s="56"/>
      <c r="B45" s="119"/>
      <c r="C45" s="119"/>
      <c r="D45" s="119"/>
      <c r="E45" s="119"/>
      <c r="F45" s="125"/>
      <c r="G45" s="124"/>
      <c r="H45" s="93"/>
    </row>
    <row r="46" spans="1:8" ht="25.5" x14ac:dyDescent="0.2">
      <c r="A46" s="59" t="s">
        <v>212</v>
      </c>
      <c r="B46" s="118">
        <f>B47+B50</f>
        <v>2375.2600000000002</v>
      </c>
      <c r="C46" s="118">
        <v>17300</v>
      </c>
      <c r="D46" s="118">
        <v>17300</v>
      </c>
      <c r="E46" s="118">
        <v>1728.75</v>
      </c>
      <c r="F46" s="124">
        <v>72.78</v>
      </c>
      <c r="G46" s="124">
        <f t="shared" si="2"/>
        <v>9.9927745664739884</v>
      </c>
      <c r="H46" s="93"/>
    </row>
    <row r="47" spans="1:8" x14ac:dyDescent="0.2">
      <c r="A47" s="55" t="s">
        <v>16</v>
      </c>
      <c r="B47" s="118">
        <f>B48+B49</f>
        <v>2065.2600000000002</v>
      </c>
      <c r="C47" s="118"/>
      <c r="D47" s="118"/>
      <c r="E47" s="118">
        <v>1728.75</v>
      </c>
      <c r="F47" s="124">
        <f t="shared" si="1"/>
        <v>83.706167746433863</v>
      </c>
      <c r="G47" s="124" t="str">
        <f t="shared" si="2"/>
        <v>-</v>
      </c>
      <c r="H47" s="93"/>
    </row>
    <row r="48" spans="1:8" x14ac:dyDescent="0.2">
      <c r="A48" s="56" t="s">
        <v>234</v>
      </c>
      <c r="B48" s="23">
        <v>0</v>
      </c>
      <c r="C48" s="118"/>
      <c r="D48" s="118"/>
      <c r="E48" s="23">
        <v>0</v>
      </c>
      <c r="F48" s="124" t="str">
        <f t="shared" si="1"/>
        <v>-</v>
      </c>
      <c r="G48" s="124" t="str">
        <f t="shared" si="2"/>
        <v>-</v>
      </c>
      <c r="H48" s="93"/>
    </row>
    <row r="49" spans="1:8" x14ac:dyDescent="0.2">
      <c r="A49" s="56" t="s">
        <v>17</v>
      </c>
      <c r="B49" s="23">
        <v>2065.2600000000002</v>
      </c>
      <c r="C49" s="119"/>
      <c r="D49" s="119"/>
      <c r="E49" s="119">
        <v>1728.75</v>
      </c>
      <c r="F49" s="125">
        <f t="shared" si="1"/>
        <v>83.706167746433863</v>
      </c>
      <c r="G49" s="124" t="str">
        <f t="shared" si="2"/>
        <v>-</v>
      </c>
      <c r="H49" s="93"/>
    </row>
    <row r="50" spans="1:8" ht="25.5" x14ac:dyDescent="0.2">
      <c r="A50" s="55" t="s">
        <v>213</v>
      </c>
      <c r="B50" s="118">
        <f>B51+B52</f>
        <v>310</v>
      </c>
      <c r="C50" s="118"/>
      <c r="D50" s="118"/>
      <c r="E50" s="118">
        <v>0</v>
      </c>
      <c r="F50" s="124">
        <f t="shared" si="1"/>
        <v>0</v>
      </c>
      <c r="G50" s="124" t="str">
        <f t="shared" si="2"/>
        <v>-</v>
      </c>
      <c r="H50" s="93"/>
    </row>
    <row r="51" spans="1:8" x14ac:dyDescent="0.2">
      <c r="A51" s="56" t="s">
        <v>198</v>
      </c>
      <c r="B51" s="119">
        <v>310</v>
      </c>
      <c r="C51" s="119"/>
      <c r="D51" s="119"/>
      <c r="E51" s="23">
        <v>0</v>
      </c>
      <c r="F51" s="125">
        <f t="shared" si="1"/>
        <v>0</v>
      </c>
      <c r="G51" s="124" t="str">
        <f t="shared" si="2"/>
        <v>-</v>
      </c>
      <c r="H51" s="93"/>
    </row>
    <row r="52" spans="1:8" x14ac:dyDescent="0.2">
      <c r="A52" s="56" t="s">
        <v>214</v>
      </c>
      <c r="B52" s="23">
        <v>0</v>
      </c>
      <c r="C52" s="119"/>
      <c r="D52" s="119"/>
      <c r="E52" s="23">
        <v>0</v>
      </c>
      <c r="F52" s="125" t="str">
        <f t="shared" si="1"/>
        <v>-</v>
      </c>
      <c r="G52" s="124" t="str">
        <f t="shared" si="2"/>
        <v>-</v>
      </c>
      <c r="H52" s="93"/>
    </row>
    <row r="53" spans="1:8" x14ac:dyDescent="0.2">
      <c r="A53" s="56"/>
      <c r="B53" s="119"/>
      <c r="C53" s="119"/>
      <c r="D53" s="119"/>
      <c r="E53" s="119"/>
      <c r="F53" s="125"/>
      <c r="G53" s="124"/>
      <c r="H53" s="93"/>
    </row>
    <row r="54" spans="1:8" x14ac:dyDescent="0.2">
      <c r="A54" s="59" t="s">
        <v>235</v>
      </c>
      <c r="B54" s="120">
        <f>B55+B60</f>
        <v>63727.64</v>
      </c>
      <c r="C54" s="118">
        <v>99400</v>
      </c>
      <c r="D54" s="118">
        <v>99400</v>
      </c>
      <c r="E54" s="120">
        <v>79911.23</v>
      </c>
      <c r="F54" s="124">
        <f t="shared" si="1"/>
        <v>125.39493067686172</v>
      </c>
      <c r="G54" s="124">
        <f t="shared" si="2"/>
        <v>80.393591549295778</v>
      </c>
      <c r="H54" s="93"/>
    </row>
    <row r="55" spans="1:8" x14ac:dyDescent="0.2">
      <c r="A55" s="55" t="s">
        <v>257</v>
      </c>
      <c r="B55" s="118">
        <f>B56+B57+B58</f>
        <v>63727.64</v>
      </c>
      <c r="C55" s="118"/>
      <c r="D55" s="118"/>
      <c r="E55" s="118">
        <v>79911.23</v>
      </c>
      <c r="F55" s="124">
        <f t="shared" si="1"/>
        <v>125.39493067686172</v>
      </c>
      <c r="G55" s="124" t="str">
        <f t="shared" si="2"/>
        <v>-</v>
      </c>
      <c r="H55" s="93"/>
    </row>
    <row r="56" spans="1:8" x14ac:dyDescent="0.2">
      <c r="A56" s="56" t="s">
        <v>258</v>
      </c>
      <c r="B56" s="119">
        <v>60524.39</v>
      </c>
      <c r="C56" s="118"/>
      <c r="D56" s="118"/>
      <c r="E56" s="119">
        <v>76184.149999999994</v>
      </c>
      <c r="F56" s="125">
        <f t="shared" si="1"/>
        <v>125.87347018284693</v>
      </c>
      <c r="G56" s="124" t="str">
        <f t="shared" si="2"/>
        <v>-</v>
      </c>
      <c r="H56" s="93"/>
    </row>
    <row r="57" spans="1:8" x14ac:dyDescent="0.2">
      <c r="A57" s="56" t="s">
        <v>259</v>
      </c>
      <c r="B57" s="23">
        <v>3203.25</v>
      </c>
      <c r="C57" s="118"/>
      <c r="D57" s="118"/>
      <c r="E57" s="23">
        <v>3727.08</v>
      </c>
      <c r="F57" s="125">
        <f t="shared" si="1"/>
        <v>116.35307890423788</v>
      </c>
      <c r="G57" s="124" t="str">
        <f t="shared" si="2"/>
        <v>-</v>
      </c>
      <c r="H57" s="93"/>
    </row>
    <row r="58" spans="1:8" x14ac:dyDescent="0.2">
      <c r="A58" s="56" t="s">
        <v>260</v>
      </c>
      <c r="B58" s="23">
        <v>0</v>
      </c>
      <c r="C58" s="118"/>
      <c r="D58" s="118"/>
      <c r="E58" s="23">
        <v>0</v>
      </c>
      <c r="F58" s="125" t="str">
        <f t="shared" si="1"/>
        <v>-</v>
      </c>
      <c r="G58" s="124" t="str">
        <f t="shared" si="2"/>
        <v>-</v>
      </c>
      <c r="H58" s="93"/>
    </row>
    <row r="59" spans="1:8" x14ac:dyDescent="0.2">
      <c r="A59" s="56"/>
      <c r="B59" s="118"/>
      <c r="C59" s="118"/>
      <c r="D59" s="118"/>
      <c r="E59" s="118"/>
      <c r="F59" s="125"/>
      <c r="G59" s="124"/>
      <c r="H59" s="93"/>
    </row>
    <row r="60" spans="1:8" x14ac:dyDescent="0.2">
      <c r="A60" s="55" t="s">
        <v>236</v>
      </c>
      <c r="B60" s="118">
        <f>B61</f>
        <v>0</v>
      </c>
      <c r="C60" s="118"/>
      <c r="D60" s="118"/>
      <c r="E60" s="118">
        <f t="shared" ref="E60" si="7">E61</f>
        <v>0</v>
      </c>
      <c r="F60" s="125" t="str">
        <f t="shared" si="1"/>
        <v>-</v>
      </c>
      <c r="G60" s="124" t="str">
        <f t="shared" si="2"/>
        <v>-</v>
      </c>
      <c r="H60" s="93"/>
    </row>
    <row r="61" spans="1:8" x14ac:dyDescent="0.2">
      <c r="A61" s="56" t="s">
        <v>237</v>
      </c>
      <c r="B61" s="23">
        <v>0</v>
      </c>
      <c r="C61" s="119"/>
      <c r="D61" s="119"/>
      <c r="E61" s="23">
        <v>0</v>
      </c>
      <c r="F61" s="125" t="str">
        <f t="shared" si="1"/>
        <v>-</v>
      </c>
      <c r="G61" s="124" t="str">
        <f t="shared" si="2"/>
        <v>-</v>
      </c>
      <c r="H61" s="93"/>
    </row>
    <row r="62" spans="1:8" x14ac:dyDescent="0.2">
      <c r="A62" s="56"/>
      <c r="B62" s="119"/>
      <c r="C62" s="119"/>
      <c r="D62" s="119"/>
      <c r="E62" s="119"/>
      <c r="F62" s="125"/>
      <c r="G62" s="124"/>
      <c r="H62" s="93"/>
    </row>
    <row r="63" spans="1:8" x14ac:dyDescent="0.2">
      <c r="A63" s="59" t="s">
        <v>215</v>
      </c>
      <c r="B63" s="118">
        <f>B64</f>
        <v>0</v>
      </c>
      <c r="C63" s="114">
        <v>0</v>
      </c>
      <c r="D63" s="114">
        <v>0</v>
      </c>
      <c r="E63" s="118">
        <f t="shared" ref="E63:E64" si="8">E64</f>
        <v>0</v>
      </c>
      <c r="F63" s="124" t="str">
        <f t="shared" si="1"/>
        <v>-</v>
      </c>
      <c r="G63" s="124" t="str">
        <f t="shared" si="2"/>
        <v>-</v>
      </c>
      <c r="H63" s="93"/>
    </row>
    <row r="64" spans="1:8" x14ac:dyDescent="0.2">
      <c r="A64" s="55" t="s">
        <v>238</v>
      </c>
      <c r="B64" s="118">
        <f>B65</f>
        <v>0</v>
      </c>
      <c r="C64" s="118"/>
      <c r="D64" s="118"/>
      <c r="E64" s="118">
        <f t="shared" si="8"/>
        <v>0</v>
      </c>
      <c r="F64" s="124" t="str">
        <f t="shared" si="1"/>
        <v>-</v>
      </c>
      <c r="G64" s="124" t="str">
        <f t="shared" si="2"/>
        <v>-</v>
      </c>
      <c r="H64" s="93"/>
    </row>
    <row r="65" spans="1:8" x14ac:dyDescent="0.2">
      <c r="A65" s="56" t="s">
        <v>239</v>
      </c>
      <c r="B65" s="23">
        <v>0</v>
      </c>
      <c r="C65" s="119"/>
      <c r="D65" s="119"/>
      <c r="E65" s="23">
        <v>0</v>
      </c>
      <c r="F65" s="125" t="str">
        <f t="shared" si="1"/>
        <v>-</v>
      </c>
      <c r="G65" s="124" t="str">
        <f t="shared" si="2"/>
        <v>-</v>
      </c>
      <c r="H65" s="93"/>
    </row>
    <row r="66" spans="1:8" x14ac:dyDescent="0.2">
      <c r="A66" s="56"/>
      <c r="B66" s="119"/>
      <c r="C66" s="119"/>
      <c r="D66" s="119"/>
      <c r="E66" s="119"/>
      <c r="F66" s="125"/>
      <c r="G66" s="124"/>
      <c r="H66" s="93"/>
    </row>
    <row r="67" spans="1:8" x14ac:dyDescent="0.2">
      <c r="A67" s="56"/>
      <c r="B67" s="119"/>
      <c r="C67" s="119"/>
      <c r="D67" s="119"/>
      <c r="E67" s="119"/>
      <c r="F67" s="125"/>
      <c r="G67" s="124"/>
      <c r="H67" s="93"/>
    </row>
    <row r="68" spans="1:8" x14ac:dyDescent="0.2">
      <c r="A68" s="56"/>
      <c r="B68" s="119"/>
      <c r="C68" s="119"/>
      <c r="D68" s="119"/>
      <c r="E68" s="119"/>
      <c r="F68" s="125"/>
      <c r="G68" s="124"/>
      <c r="H68" s="93"/>
    </row>
    <row r="69" spans="1:8" x14ac:dyDescent="0.2">
      <c r="A69" s="7" t="s">
        <v>18</v>
      </c>
      <c r="B69" s="117">
        <f>B70</f>
        <v>0</v>
      </c>
      <c r="C69" s="117">
        <f t="shared" ref="C69:D69" si="9">C70</f>
        <v>0</v>
      </c>
      <c r="D69" s="117">
        <f t="shared" si="9"/>
        <v>0</v>
      </c>
      <c r="E69" s="117">
        <v>0</v>
      </c>
      <c r="F69" s="123" t="str">
        <f t="shared" si="1"/>
        <v>-</v>
      </c>
      <c r="G69" s="123" t="str">
        <f t="shared" si="2"/>
        <v>-</v>
      </c>
      <c r="H69" s="93"/>
    </row>
    <row r="70" spans="1:8" x14ac:dyDescent="0.2">
      <c r="A70" s="59" t="s">
        <v>206</v>
      </c>
      <c r="B70" s="118">
        <f>B71</f>
        <v>0</v>
      </c>
      <c r="C70" s="118">
        <v>0</v>
      </c>
      <c r="D70" s="118">
        <v>0</v>
      </c>
      <c r="E70" s="118">
        <v>0</v>
      </c>
      <c r="F70" s="124" t="str">
        <f t="shared" si="1"/>
        <v>-</v>
      </c>
      <c r="G70" s="124" t="str">
        <f t="shared" si="2"/>
        <v>-</v>
      </c>
      <c r="H70" s="93"/>
    </row>
    <row r="71" spans="1:8" x14ac:dyDescent="0.2">
      <c r="A71" s="55" t="s">
        <v>240</v>
      </c>
      <c r="B71" s="118">
        <f>B72</f>
        <v>0</v>
      </c>
      <c r="C71" s="118"/>
      <c r="D71" s="118"/>
      <c r="E71" s="118">
        <v>0</v>
      </c>
      <c r="F71" s="124" t="str">
        <f t="shared" si="1"/>
        <v>-</v>
      </c>
      <c r="G71" s="124" t="str">
        <f t="shared" si="2"/>
        <v>-</v>
      </c>
      <c r="H71" s="93"/>
    </row>
    <row r="72" spans="1:8" x14ac:dyDescent="0.2">
      <c r="A72" s="56" t="s">
        <v>241</v>
      </c>
      <c r="B72" s="23">
        <v>0</v>
      </c>
      <c r="C72" s="118"/>
      <c r="D72" s="118"/>
      <c r="E72" s="23">
        <v>0</v>
      </c>
      <c r="F72" s="124" t="str">
        <f t="shared" si="1"/>
        <v>-</v>
      </c>
      <c r="G72" s="124" t="str">
        <f t="shared" si="2"/>
        <v>-</v>
      </c>
      <c r="H72" s="93"/>
    </row>
    <row r="73" spans="1:8" x14ac:dyDescent="0.2">
      <c r="A73" s="55" t="s">
        <v>207</v>
      </c>
      <c r="B73" s="118">
        <f>SUM(B74:B76)</f>
        <v>0</v>
      </c>
      <c r="C73" s="118"/>
      <c r="D73" s="118"/>
      <c r="E73" s="118">
        <f t="shared" ref="E73" si="10">SUM(E74:E76)</f>
        <v>0</v>
      </c>
      <c r="F73" s="124" t="str">
        <f t="shared" si="1"/>
        <v>-</v>
      </c>
      <c r="G73" s="124" t="str">
        <f t="shared" si="2"/>
        <v>-</v>
      </c>
      <c r="H73" s="93"/>
    </row>
    <row r="74" spans="1:8" x14ac:dyDescent="0.2">
      <c r="A74" s="56" t="s">
        <v>208</v>
      </c>
      <c r="B74" s="23">
        <v>0</v>
      </c>
      <c r="C74" s="119"/>
      <c r="D74" s="119"/>
      <c r="E74" s="23">
        <v>0</v>
      </c>
      <c r="F74" s="125" t="str">
        <f t="shared" si="1"/>
        <v>-</v>
      </c>
      <c r="G74" s="124" t="str">
        <f t="shared" si="2"/>
        <v>-</v>
      </c>
      <c r="H74" s="93"/>
    </row>
    <row r="75" spans="1:8" x14ac:dyDescent="0.2">
      <c r="A75" s="56" t="s">
        <v>209</v>
      </c>
      <c r="B75" s="23">
        <v>0</v>
      </c>
      <c r="C75" s="119"/>
      <c r="D75" s="119"/>
      <c r="E75" s="23">
        <v>0</v>
      </c>
      <c r="F75" s="125" t="str">
        <f t="shared" si="1"/>
        <v>-</v>
      </c>
      <c r="G75" s="124" t="str">
        <f t="shared" si="2"/>
        <v>-</v>
      </c>
      <c r="H75" s="93"/>
    </row>
    <row r="76" spans="1:8" x14ac:dyDescent="0.2">
      <c r="A76" s="56" t="s">
        <v>242</v>
      </c>
      <c r="B76" s="23">
        <v>0</v>
      </c>
      <c r="C76" s="119"/>
      <c r="D76" s="119"/>
      <c r="E76" s="23">
        <v>0</v>
      </c>
      <c r="F76" s="125" t="str">
        <f t="shared" ref="F76:F81" si="11">IFERROR(E76/B76*100,"-")</f>
        <v>-</v>
      </c>
      <c r="G76" s="124" t="str">
        <f t="shared" ref="G76:G81" si="12">IFERROR(E76/D76*100,"-")</f>
        <v>-</v>
      </c>
      <c r="H76" s="93"/>
    </row>
    <row r="77" spans="1:8" x14ac:dyDescent="0.2">
      <c r="A77" s="55" t="s">
        <v>243</v>
      </c>
      <c r="B77" s="118">
        <f>B78</f>
        <v>0</v>
      </c>
      <c r="C77" s="118"/>
      <c r="D77" s="118"/>
      <c r="E77" s="118">
        <f t="shared" ref="E77" si="13">E78</f>
        <v>0</v>
      </c>
      <c r="F77" s="125" t="str">
        <f t="shared" si="11"/>
        <v>-</v>
      </c>
      <c r="G77" s="124" t="str">
        <f t="shared" si="12"/>
        <v>-</v>
      </c>
      <c r="H77" s="93"/>
    </row>
    <row r="78" spans="1:8" x14ac:dyDescent="0.2">
      <c r="A78" s="56" t="s">
        <v>244</v>
      </c>
      <c r="B78" s="23">
        <v>0</v>
      </c>
      <c r="C78" s="119"/>
      <c r="D78" s="119"/>
      <c r="E78" s="23">
        <v>0</v>
      </c>
      <c r="F78" s="125" t="str">
        <f t="shared" si="11"/>
        <v>-</v>
      </c>
      <c r="G78" s="124" t="str">
        <f t="shared" si="12"/>
        <v>-</v>
      </c>
      <c r="H78" s="93"/>
    </row>
    <row r="79" spans="1:8" x14ac:dyDescent="0.2">
      <c r="A79" s="56"/>
      <c r="B79" s="119"/>
      <c r="C79" s="119"/>
      <c r="D79" s="119"/>
      <c r="E79" s="119"/>
      <c r="F79" s="125"/>
      <c r="G79" s="124"/>
      <c r="H79" s="93"/>
    </row>
    <row r="80" spans="1:8" x14ac:dyDescent="0.2">
      <c r="A80" s="56"/>
      <c r="B80" s="119"/>
      <c r="C80" s="119"/>
      <c r="D80" s="119"/>
      <c r="E80" s="119"/>
      <c r="F80" s="125"/>
      <c r="G80" s="125"/>
      <c r="H80" s="93"/>
    </row>
    <row r="81" spans="1:8" x14ac:dyDescent="0.2">
      <c r="A81" s="65" t="s">
        <v>19</v>
      </c>
      <c r="B81" s="121">
        <f>B11+B69</f>
        <v>808221.45</v>
      </c>
      <c r="C81" s="121">
        <f t="shared" ref="C81:E81" si="14">C11+C69</f>
        <v>8917363</v>
      </c>
      <c r="D81" s="121">
        <f t="shared" si="14"/>
        <v>8917363</v>
      </c>
      <c r="E81" s="121">
        <f t="shared" si="14"/>
        <v>832107.53</v>
      </c>
      <c r="F81" s="108">
        <f t="shared" si="11"/>
        <v>102.95538803133721</v>
      </c>
      <c r="G81" s="108">
        <f t="shared" si="12"/>
        <v>9.3313183505033948</v>
      </c>
      <c r="H81" s="93"/>
    </row>
    <row r="82" spans="1:8" x14ac:dyDescent="0.2">
      <c r="A82" s="59"/>
      <c r="B82" s="122"/>
      <c r="C82" s="122"/>
      <c r="D82" s="122"/>
      <c r="E82" s="122"/>
      <c r="F82" s="126"/>
      <c r="G82" s="127"/>
      <c r="H82" s="93"/>
    </row>
    <row r="83" spans="1:8" x14ac:dyDescent="0.2">
      <c r="A83" s="59"/>
      <c r="B83" s="122"/>
      <c r="C83" s="122"/>
      <c r="D83" s="122"/>
      <c r="E83" s="122"/>
      <c r="F83" s="126"/>
      <c r="G83" s="127"/>
      <c r="H83" s="93"/>
    </row>
    <row r="84" spans="1:8" x14ac:dyDescent="0.2">
      <c r="A84" s="59"/>
      <c r="B84" s="122"/>
      <c r="C84" s="122"/>
      <c r="D84" s="122"/>
      <c r="E84" s="122"/>
      <c r="F84" s="126"/>
      <c r="G84" s="127"/>
      <c r="H84" s="93"/>
    </row>
    <row r="85" spans="1:8" x14ac:dyDescent="0.2">
      <c r="A85" s="59"/>
      <c r="B85" s="122"/>
      <c r="C85" s="122"/>
      <c r="D85" s="122"/>
      <c r="E85" s="122"/>
      <c r="F85" s="126"/>
      <c r="G85" s="127"/>
      <c r="H85" s="93"/>
    </row>
    <row r="86" spans="1:8" x14ac:dyDescent="0.2">
      <c r="A86" s="59"/>
      <c r="B86" s="122"/>
      <c r="C86" s="122"/>
      <c r="D86" s="122"/>
      <c r="E86" s="122"/>
      <c r="F86" s="126"/>
      <c r="G86" s="127"/>
      <c r="H86" s="93"/>
    </row>
    <row r="87" spans="1:8" x14ac:dyDescent="0.2">
      <c r="A87" s="59"/>
      <c r="B87" s="122"/>
      <c r="C87" s="122"/>
      <c r="D87" s="122"/>
      <c r="E87" s="122"/>
      <c r="F87" s="126"/>
      <c r="G87" s="127"/>
      <c r="H87" s="93"/>
    </row>
    <row r="88" spans="1:8" x14ac:dyDescent="0.2">
      <c r="A88" s="59"/>
      <c r="B88" s="122"/>
      <c r="C88" s="122"/>
      <c r="D88" s="122"/>
      <c r="E88" s="122"/>
      <c r="F88" s="126"/>
      <c r="G88" s="127"/>
      <c r="H88" s="93"/>
    </row>
    <row r="89" spans="1:8" x14ac:dyDescent="0.2">
      <c r="A89" s="59"/>
      <c r="B89" s="122"/>
      <c r="C89" s="122"/>
      <c r="D89" s="122"/>
      <c r="E89" s="122"/>
      <c r="F89" s="126"/>
      <c r="G89" s="127"/>
      <c r="H89" s="93"/>
    </row>
    <row r="90" spans="1:8" x14ac:dyDescent="0.2">
      <c r="A90" s="59"/>
      <c r="B90" s="122"/>
      <c r="C90" s="122"/>
      <c r="D90" s="122"/>
      <c r="E90" s="122"/>
      <c r="F90" s="126"/>
      <c r="G90" s="127"/>
      <c r="H90" s="93"/>
    </row>
    <row r="91" spans="1:8" x14ac:dyDescent="0.2">
      <c r="A91" s="59"/>
      <c r="B91" s="122"/>
      <c r="C91" s="122"/>
      <c r="D91" s="122"/>
      <c r="E91" s="122"/>
      <c r="F91" s="126"/>
      <c r="G91" s="127"/>
      <c r="H91" s="93"/>
    </row>
    <row r="92" spans="1:8" x14ac:dyDescent="0.2">
      <c r="A92" s="59"/>
      <c r="B92" s="122"/>
      <c r="C92" s="122"/>
      <c r="D92" s="122"/>
      <c r="E92" s="122"/>
      <c r="F92" s="126"/>
      <c r="G92" s="127"/>
      <c r="H92" s="93"/>
    </row>
    <row r="93" spans="1:8" x14ac:dyDescent="0.2">
      <c r="A93" s="59"/>
      <c r="B93" s="122"/>
      <c r="C93" s="122"/>
      <c r="D93" s="122"/>
      <c r="E93" s="122"/>
      <c r="F93" s="126"/>
      <c r="G93" s="127"/>
      <c r="H93" s="93"/>
    </row>
    <row r="94" spans="1:8" x14ac:dyDescent="0.2">
      <c r="A94" s="59"/>
      <c r="B94" s="122"/>
      <c r="C94" s="122"/>
      <c r="D94" s="122"/>
      <c r="E94" s="122"/>
      <c r="F94" s="126"/>
      <c r="G94" s="127"/>
      <c r="H94" s="93"/>
    </row>
    <row r="95" spans="1:8" x14ac:dyDescent="0.2">
      <c r="A95" s="59"/>
      <c r="B95" s="122"/>
      <c r="C95" s="122"/>
      <c r="D95" s="122"/>
      <c r="E95" s="122"/>
      <c r="F95" s="126"/>
      <c r="G95" s="127"/>
      <c r="H95" s="93"/>
    </row>
    <row r="96" spans="1:8" x14ac:dyDescent="0.2">
      <c r="A96" s="7" t="s">
        <v>20</v>
      </c>
      <c r="B96" s="117">
        <f>B97+B110+B144+B154+B158+B163</f>
        <v>736153.18999999983</v>
      </c>
      <c r="C96" s="117">
        <f t="shared" ref="C96:E96" si="15">C97+C110+C144+C154+C158+C163</f>
        <v>1985568</v>
      </c>
      <c r="D96" s="117">
        <f t="shared" si="15"/>
        <v>1985568</v>
      </c>
      <c r="E96" s="117">
        <f t="shared" si="15"/>
        <v>926221.72</v>
      </c>
      <c r="F96" s="123">
        <f t="shared" ref="F96:F159" si="16">IFERROR(E96/B96*100,"-")</f>
        <v>125.81915457026005</v>
      </c>
      <c r="G96" s="123">
        <f t="shared" ref="G96:G159" si="17">IFERROR(E96/D96*100,"-")</f>
        <v>46.647695772695769</v>
      </c>
      <c r="H96" s="93"/>
    </row>
    <row r="97" spans="1:8" s="5" customFormat="1" x14ac:dyDescent="0.2">
      <c r="A97" s="59" t="s">
        <v>21</v>
      </c>
      <c r="B97" s="118">
        <f>B98+B103+B105</f>
        <v>602946.15999999992</v>
      </c>
      <c r="C97" s="118">
        <v>1629470</v>
      </c>
      <c r="D97" s="118">
        <v>1629470</v>
      </c>
      <c r="E97" s="118">
        <f t="shared" ref="E97" si="18">E98+E103+E105</f>
        <v>778022.65999999992</v>
      </c>
      <c r="F97" s="124">
        <f t="shared" si="16"/>
        <v>129.03683804869078</v>
      </c>
      <c r="G97" s="124">
        <f t="shared" si="17"/>
        <v>47.746976624301148</v>
      </c>
      <c r="H97" s="93"/>
    </row>
    <row r="98" spans="1:8" s="5" customFormat="1" x14ac:dyDescent="0.2">
      <c r="A98" s="55" t="s">
        <v>22</v>
      </c>
      <c r="B98" s="118">
        <f>SUM(B99:B102)</f>
        <v>494161.35</v>
      </c>
      <c r="C98" s="118"/>
      <c r="D98" s="118"/>
      <c r="E98" s="118">
        <f t="shared" ref="E98" si="19">SUM(E99:E102)</f>
        <v>650078.30999999994</v>
      </c>
      <c r="F98" s="124">
        <f t="shared" si="16"/>
        <v>131.55183221026897</v>
      </c>
      <c r="G98" s="124" t="str">
        <f t="shared" si="17"/>
        <v>-</v>
      </c>
      <c r="H98" s="93"/>
    </row>
    <row r="99" spans="1:8" s="5" customFormat="1" x14ac:dyDescent="0.2">
      <c r="A99" s="56" t="s">
        <v>23</v>
      </c>
      <c r="B99" s="119">
        <v>479934.41</v>
      </c>
      <c r="C99" s="119"/>
      <c r="D99" s="119"/>
      <c r="E99" s="119">
        <v>635394.32999999996</v>
      </c>
      <c r="F99" s="125">
        <f t="shared" si="16"/>
        <v>132.39190955280745</v>
      </c>
      <c r="G99" s="124" t="str">
        <f t="shared" si="17"/>
        <v>-</v>
      </c>
      <c r="H99" s="93"/>
    </row>
    <row r="100" spans="1:8" s="5" customFormat="1" x14ac:dyDescent="0.2">
      <c r="A100" s="56" t="s">
        <v>245</v>
      </c>
      <c r="B100" s="23">
        <v>0</v>
      </c>
      <c r="C100" s="119"/>
      <c r="D100" s="119"/>
      <c r="E100" s="23">
        <v>0</v>
      </c>
      <c r="F100" s="125" t="str">
        <f t="shared" si="16"/>
        <v>-</v>
      </c>
      <c r="G100" s="124" t="str">
        <f t="shared" si="17"/>
        <v>-</v>
      </c>
      <c r="H100" s="93"/>
    </row>
    <row r="101" spans="1:8" x14ac:dyDescent="0.2">
      <c r="A101" s="56" t="s">
        <v>149</v>
      </c>
      <c r="B101" s="119">
        <v>7390.04</v>
      </c>
      <c r="C101" s="119"/>
      <c r="D101" s="119"/>
      <c r="E101" s="119">
        <v>6243.54</v>
      </c>
      <c r="F101" s="125">
        <f t="shared" si="16"/>
        <v>84.485875583894</v>
      </c>
      <c r="G101" s="124" t="str">
        <f t="shared" si="17"/>
        <v>-</v>
      </c>
      <c r="H101" s="93"/>
    </row>
    <row r="102" spans="1:8" x14ac:dyDescent="0.2">
      <c r="A102" s="56" t="s">
        <v>246</v>
      </c>
      <c r="B102" s="119">
        <v>6836.9</v>
      </c>
      <c r="C102" s="119"/>
      <c r="D102" s="119"/>
      <c r="E102" s="119">
        <v>8440.44</v>
      </c>
      <c r="F102" s="125">
        <f t="shared" si="16"/>
        <v>123.45419707762291</v>
      </c>
      <c r="G102" s="124" t="str">
        <f t="shared" si="17"/>
        <v>-</v>
      </c>
      <c r="H102" s="93"/>
    </row>
    <row r="103" spans="1:8" x14ac:dyDescent="0.2">
      <c r="A103" s="55" t="s">
        <v>24</v>
      </c>
      <c r="B103" s="118">
        <f>B104</f>
        <v>27248.18</v>
      </c>
      <c r="C103" s="118"/>
      <c r="D103" s="118"/>
      <c r="E103" s="118">
        <f t="shared" ref="E103" si="20">E104</f>
        <v>21824.32</v>
      </c>
      <c r="F103" s="124">
        <f t="shared" si="16"/>
        <v>80.094597143735839</v>
      </c>
      <c r="G103" s="124" t="str">
        <f t="shared" si="17"/>
        <v>-</v>
      </c>
      <c r="H103" s="93"/>
    </row>
    <row r="104" spans="1:8" x14ac:dyDescent="0.2">
      <c r="A104" s="56" t="s">
        <v>25</v>
      </c>
      <c r="B104" s="119">
        <v>27248.18</v>
      </c>
      <c r="C104" s="119"/>
      <c r="D104" s="119"/>
      <c r="E104" s="119">
        <v>21824.32</v>
      </c>
      <c r="F104" s="125">
        <f t="shared" si="16"/>
        <v>80.094597143735839</v>
      </c>
      <c r="G104" s="124" t="str">
        <f t="shared" si="17"/>
        <v>-</v>
      </c>
      <c r="H104" s="93"/>
    </row>
    <row r="105" spans="1:8" x14ac:dyDescent="0.2">
      <c r="A105" s="55" t="s">
        <v>26</v>
      </c>
      <c r="B105" s="118">
        <f>SUM(B106:B108)</f>
        <v>81536.63</v>
      </c>
      <c r="C105" s="118"/>
      <c r="D105" s="118"/>
      <c r="E105" s="118">
        <f t="shared" ref="E105" si="21">SUM(E106:E108)</f>
        <v>106120.03</v>
      </c>
      <c r="F105" s="124">
        <f t="shared" si="16"/>
        <v>130.1501300703745</v>
      </c>
      <c r="G105" s="124" t="str">
        <f t="shared" si="17"/>
        <v>-</v>
      </c>
      <c r="H105" s="93"/>
    </row>
    <row r="106" spans="1:8" x14ac:dyDescent="0.2">
      <c r="A106" s="56" t="s">
        <v>150</v>
      </c>
      <c r="B106" s="23">
        <v>0</v>
      </c>
      <c r="C106" s="119"/>
      <c r="D106" s="119"/>
      <c r="E106" s="23">
        <v>0</v>
      </c>
      <c r="F106" s="125" t="str">
        <f t="shared" si="16"/>
        <v>-</v>
      </c>
      <c r="G106" s="124" t="str">
        <f t="shared" si="17"/>
        <v>-</v>
      </c>
      <c r="H106" s="93"/>
    </row>
    <row r="107" spans="1:8" x14ac:dyDescent="0.2">
      <c r="A107" s="56" t="s">
        <v>27</v>
      </c>
      <c r="B107" s="119">
        <v>81536.63</v>
      </c>
      <c r="C107" s="119"/>
      <c r="D107" s="119"/>
      <c r="E107" s="119">
        <v>106120.03</v>
      </c>
      <c r="F107" s="125">
        <f t="shared" si="16"/>
        <v>130.1501300703745</v>
      </c>
      <c r="G107" s="124" t="str">
        <f t="shared" si="17"/>
        <v>-</v>
      </c>
      <c r="H107" s="93"/>
    </row>
    <row r="108" spans="1:8" x14ac:dyDescent="0.2">
      <c r="A108" s="56" t="s">
        <v>216</v>
      </c>
      <c r="B108" s="119">
        <v>0</v>
      </c>
      <c r="C108" s="119"/>
      <c r="D108" s="119"/>
      <c r="E108" s="119">
        <v>0</v>
      </c>
      <c r="F108" s="125" t="str">
        <f t="shared" si="16"/>
        <v>-</v>
      </c>
      <c r="G108" s="124" t="str">
        <f t="shared" si="17"/>
        <v>-</v>
      </c>
      <c r="H108" s="93"/>
    </row>
    <row r="109" spans="1:8" ht="5.25" customHeight="1" x14ac:dyDescent="0.2">
      <c r="A109" s="56"/>
      <c r="B109" s="119"/>
      <c r="C109" s="119"/>
      <c r="D109" s="119"/>
      <c r="E109" s="119"/>
      <c r="F109" s="125"/>
      <c r="G109" s="124"/>
      <c r="H109" s="93"/>
    </row>
    <row r="110" spans="1:8" x14ac:dyDescent="0.2">
      <c r="A110" s="59" t="s">
        <v>28</v>
      </c>
      <c r="B110" s="118">
        <f>B111+B116+B123+B133+B135</f>
        <v>131334.94</v>
      </c>
      <c r="C110" s="118">
        <v>313748</v>
      </c>
      <c r="D110" s="118">
        <v>313748</v>
      </c>
      <c r="E110" s="118">
        <f t="shared" ref="E110" si="22">E111+E116+E123+E133+E135</f>
        <v>147111.07</v>
      </c>
      <c r="F110" s="124">
        <f t="shared" si="16"/>
        <v>112.01213477540706</v>
      </c>
      <c r="G110" s="124">
        <f t="shared" si="17"/>
        <v>46.888289327740736</v>
      </c>
      <c r="H110" s="93"/>
    </row>
    <row r="111" spans="1:8" x14ac:dyDescent="0.2">
      <c r="A111" s="55" t="s">
        <v>29</v>
      </c>
      <c r="B111" s="118">
        <f>SUM(B112:B115)</f>
        <v>23381.03</v>
      </c>
      <c r="C111" s="118"/>
      <c r="D111" s="118"/>
      <c r="E111" s="118">
        <f t="shared" ref="E111" si="23">SUM(E112:E115)</f>
        <v>25851.889999999996</v>
      </c>
      <c r="F111" s="124">
        <f t="shared" si="16"/>
        <v>110.56779791138371</v>
      </c>
      <c r="G111" s="124" t="str">
        <f t="shared" si="17"/>
        <v>-</v>
      </c>
      <c r="H111" s="93"/>
    </row>
    <row r="112" spans="1:8" x14ac:dyDescent="0.2">
      <c r="A112" s="56" t="s">
        <v>30</v>
      </c>
      <c r="B112" s="119">
        <v>2461.37</v>
      </c>
      <c r="C112" s="119"/>
      <c r="D112" s="119"/>
      <c r="E112" s="119">
        <v>2394.7800000000002</v>
      </c>
      <c r="F112" s="125">
        <f t="shared" si="16"/>
        <v>97.294596098920522</v>
      </c>
      <c r="G112" s="124" t="str">
        <f t="shared" si="17"/>
        <v>-</v>
      </c>
      <c r="H112" s="93"/>
    </row>
    <row r="113" spans="1:8" x14ac:dyDescent="0.2">
      <c r="A113" s="56" t="s">
        <v>31</v>
      </c>
      <c r="B113" s="119">
        <v>18327.96</v>
      </c>
      <c r="C113" s="119"/>
      <c r="D113" s="119"/>
      <c r="E113" s="119">
        <v>20772.91</v>
      </c>
      <c r="F113" s="125">
        <f t="shared" si="16"/>
        <v>113.34000074203567</v>
      </c>
      <c r="G113" s="124" t="str">
        <f t="shared" si="17"/>
        <v>-</v>
      </c>
      <c r="H113" s="93"/>
    </row>
    <row r="114" spans="1:8" x14ac:dyDescent="0.2">
      <c r="A114" s="56" t="s">
        <v>32</v>
      </c>
      <c r="B114" s="119">
        <v>440</v>
      </c>
      <c r="C114" s="119"/>
      <c r="D114" s="119"/>
      <c r="E114" s="119">
        <v>1133.5999999999999</v>
      </c>
      <c r="F114" s="125">
        <f t="shared" si="16"/>
        <v>257.63636363636363</v>
      </c>
      <c r="G114" s="124" t="str">
        <f t="shared" si="17"/>
        <v>-</v>
      </c>
      <c r="H114" s="93"/>
    </row>
    <row r="115" spans="1:8" x14ac:dyDescent="0.2">
      <c r="A115" s="56" t="s">
        <v>33</v>
      </c>
      <c r="B115" s="119">
        <v>2151.6999999999998</v>
      </c>
      <c r="C115" s="119"/>
      <c r="D115" s="119"/>
      <c r="E115" s="119">
        <v>1550.6</v>
      </c>
      <c r="F115" s="125">
        <f t="shared" si="16"/>
        <v>72.063949435330215</v>
      </c>
      <c r="G115" s="124" t="str">
        <f t="shared" si="17"/>
        <v>-</v>
      </c>
      <c r="H115" s="93"/>
    </row>
    <row r="116" spans="1:8" x14ac:dyDescent="0.2">
      <c r="A116" s="55" t="s">
        <v>34</v>
      </c>
      <c r="B116" s="118">
        <f>SUM(B117:B122)</f>
        <v>89292.52</v>
      </c>
      <c r="C116" s="118">
        <v>0</v>
      </c>
      <c r="D116" s="118">
        <v>0</v>
      </c>
      <c r="E116" s="118">
        <f t="shared" ref="E116" si="24">SUM(E117:E122)</f>
        <v>82892</v>
      </c>
      <c r="F116" s="124">
        <f t="shared" si="16"/>
        <v>92.831963976377864</v>
      </c>
      <c r="G116" s="124" t="str">
        <f t="shared" si="17"/>
        <v>-</v>
      </c>
      <c r="H116" s="93"/>
    </row>
    <row r="117" spans="1:8" x14ac:dyDescent="0.2">
      <c r="A117" s="56" t="s">
        <v>35</v>
      </c>
      <c r="B117" s="119">
        <v>9394.4699999999993</v>
      </c>
      <c r="C117" s="119"/>
      <c r="D117" s="119"/>
      <c r="E117" s="119">
        <v>11516</v>
      </c>
      <c r="F117" s="125">
        <f t="shared" si="16"/>
        <v>122.58275347092493</v>
      </c>
      <c r="G117" s="124" t="str">
        <f t="shared" si="17"/>
        <v>-</v>
      </c>
      <c r="H117" s="93"/>
    </row>
    <row r="118" spans="1:8" x14ac:dyDescent="0.2">
      <c r="A118" s="56" t="s">
        <v>36</v>
      </c>
      <c r="B118" s="119">
        <v>56679.360000000001</v>
      </c>
      <c r="C118" s="119"/>
      <c r="D118" s="119"/>
      <c r="E118" s="119">
        <v>48094.29</v>
      </c>
      <c r="F118" s="125">
        <f t="shared" si="16"/>
        <v>84.853269338256467</v>
      </c>
      <c r="G118" s="124" t="str">
        <f t="shared" si="17"/>
        <v>-</v>
      </c>
      <c r="H118" s="93"/>
    </row>
    <row r="119" spans="1:8" x14ac:dyDescent="0.2">
      <c r="A119" s="56" t="s">
        <v>37</v>
      </c>
      <c r="B119" s="119">
        <v>20178.66</v>
      </c>
      <c r="C119" s="119"/>
      <c r="D119" s="119"/>
      <c r="E119" s="119">
        <v>20108.21</v>
      </c>
      <c r="F119" s="125">
        <f t="shared" si="16"/>
        <v>99.650868789106909</v>
      </c>
      <c r="G119" s="124" t="str">
        <f t="shared" si="17"/>
        <v>-</v>
      </c>
      <c r="H119" s="93"/>
    </row>
    <row r="120" spans="1:8" x14ac:dyDescent="0.2">
      <c r="A120" s="56" t="s">
        <v>38</v>
      </c>
      <c r="B120" s="119">
        <v>1710.31</v>
      </c>
      <c r="C120" s="119"/>
      <c r="D120" s="119"/>
      <c r="E120" s="119">
        <v>1896.82</v>
      </c>
      <c r="F120" s="125">
        <f t="shared" si="16"/>
        <v>110.90504060667364</v>
      </c>
      <c r="G120" s="124" t="str">
        <f t="shared" si="17"/>
        <v>-</v>
      </c>
      <c r="H120" s="93"/>
    </row>
    <row r="121" spans="1:8" x14ac:dyDescent="0.2">
      <c r="A121" s="56" t="s">
        <v>39</v>
      </c>
      <c r="B121" s="119">
        <v>874.22</v>
      </c>
      <c r="C121" s="119"/>
      <c r="D121" s="119"/>
      <c r="E121" s="119">
        <v>1276.68</v>
      </c>
      <c r="F121" s="125">
        <f t="shared" si="16"/>
        <v>146.0364667932557</v>
      </c>
      <c r="G121" s="124" t="str">
        <f t="shared" si="17"/>
        <v>-</v>
      </c>
      <c r="H121" s="93"/>
    </row>
    <row r="122" spans="1:8" x14ac:dyDescent="0.2">
      <c r="A122" s="56" t="s">
        <v>40</v>
      </c>
      <c r="B122" s="119">
        <v>455.5</v>
      </c>
      <c r="C122" s="119"/>
      <c r="D122" s="119"/>
      <c r="E122" s="119">
        <v>0</v>
      </c>
      <c r="F122" s="125">
        <f t="shared" si="16"/>
        <v>0</v>
      </c>
      <c r="G122" s="124" t="str">
        <f t="shared" si="17"/>
        <v>-</v>
      </c>
      <c r="H122" s="93"/>
    </row>
    <row r="123" spans="1:8" x14ac:dyDescent="0.2">
      <c r="A123" s="55" t="s">
        <v>41</v>
      </c>
      <c r="B123" s="118">
        <f>SUM(B124:B132)</f>
        <v>10774.269999999999</v>
      </c>
      <c r="C123" s="118">
        <v>0</v>
      </c>
      <c r="D123" s="118">
        <v>0</v>
      </c>
      <c r="E123" s="118">
        <f t="shared" ref="E123" si="25">SUM(E124:E132)</f>
        <v>29727.81</v>
      </c>
      <c r="F123" s="124">
        <f t="shared" si="16"/>
        <v>275.91484156235185</v>
      </c>
      <c r="G123" s="124" t="str">
        <f t="shared" si="17"/>
        <v>-</v>
      </c>
      <c r="H123" s="93"/>
    </row>
    <row r="124" spans="1:8" x14ac:dyDescent="0.2">
      <c r="A124" s="56" t="s">
        <v>42</v>
      </c>
      <c r="B124" s="119">
        <v>1181.22</v>
      </c>
      <c r="C124" s="119"/>
      <c r="D124" s="119"/>
      <c r="E124" s="119">
        <v>1575.02</v>
      </c>
      <c r="F124" s="125">
        <f t="shared" si="16"/>
        <v>133.33841282741571</v>
      </c>
      <c r="G124" s="124" t="str">
        <f t="shared" si="17"/>
        <v>-</v>
      </c>
      <c r="H124" s="93"/>
    </row>
    <row r="125" spans="1:8" x14ac:dyDescent="0.2">
      <c r="A125" s="56" t="s">
        <v>43</v>
      </c>
      <c r="B125" s="119">
        <v>3056.11</v>
      </c>
      <c r="C125" s="119"/>
      <c r="D125" s="119"/>
      <c r="E125" s="119">
        <v>7136.93</v>
      </c>
      <c r="F125" s="125">
        <f t="shared" si="16"/>
        <v>233.52987948732215</v>
      </c>
      <c r="G125" s="124" t="str">
        <f t="shared" si="17"/>
        <v>-</v>
      </c>
      <c r="H125" s="93"/>
    </row>
    <row r="126" spans="1:8" x14ac:dyDescent="0.2">
      <c r="A126" s="56" t="s">
        <v>44</v>
      </c>
      <c r="B126" s="119">
        <v>207.73</v>
      </c>
      <c r="C126" s="119"/>
      <c r="D126" s="119"/>
      <c r="E126" s="119">
        <v>0</v>
      </c>
      <c r="F126" s="125">
        <f t="shared" si="16"/>
        <v>0</v>
      </c>
      <c r="G126" s="124" t="str">
        <f t="shared" si="17"/>
        <v>-</v>
      </c>
      <c r="H126" s="93"/>
    </row>
    <row r="127" spans="1:8" x14ac:dyDescent="0.2">
      <c r="A127" s="56" t="s">
        <v>45</v>
      </c>
      <c r="B127" s="119">
        <v>3464.72</v>
      </c>
      <c r="C127" s="119"/>
      <c r="D127" s="119"/>
      <c r="E127" s="119">
        <v>3538.04</v>
      </c>
      <c r="F127" s="125">
        <f t="shared" si="16"/>
        <v>102.11618832113419</v>
      </c>
      <c r="G127" s="124" t="str">
        <f t="shared" si="17"/>
        <v>-</v>
      </c>
      <c r="H127" s="93"/>
    </row>
    <row r="128" spans="1:8" x14ac:dyDescent="0.2">
      <c r="A128" s="56" t="s">
        <v>46</v>
      </c>
      <c r="B128" s="119">
        <v>64.7</v>
      </c>
      <c r="C128" s="119"/>
      <c r="D128" s="119"/>
      <c r="E128" s="119">
        <v>0</v>
      </c>
      <c r="F128" s="125">
        <f t="shared" si="16"/>
        <v>0</v>
      </c>
      <c r="G128" s="124" t="str">
        <f t="shared" si="17"/>
        <v>-</v>
      </c>
      <c r="H128" s="93"/>
    </row>
    <row r="129" spans="1:8" x14ac:dyDescent="0.2">
      <c r="A129" s="56" t="s">
        <v>47</v>
      </c>
      <c r="B129" s="119">
        <v>637.76</v>
      </c>
      <c r="C129" s="119"/>
      <c r="D129" s="119"/>
      <c r="E129" s="119">
        <v>5740.98</v>
      </c>
      <c r="F129" s="125">
        <f t="shared" si="16"/>
        <v>900.17875062719509</v>
      </c>
      <c r="G129" s="124" t="str">
        <f t="shared" si="17"/>
        <v>-</v>
      </c>
      <c r="H129" s="93"/>
    </row>
    <row r="130" spans="1:8" x14ac:dyDescent="0.2">
      <c r="A130" s="56" t="s">
        <v>48</v>
      </c>
      <c r="B130" s="119">
        <v>505.36</v>
      </c>
      <c r="C130" s="119"/>
      <c r="D130" s="119"/>
      <c r="E130" s="119">
        <v>1772.12</v>
      </c>
      <c r="F130" s="125">
        <f t="shared" si="16"/>
        <v>350.66487256609145</v>
      </c>
      <c r="G130" s="124" t="str">
        <f t="shared" si="17"/>
        <v>-</v>
      </c>
      <c r="H130" s="93"/>
    </row>
    <row r="131" spans="1:8" x14ac:dyDescent="0.2">
      <c r="A131" s="56" t="s">
        <v>49</v>
      </c>
      <c r="B131" s="119">
        <v>1216.6400000000001</v>
      </c>
      <c r="C131" s="119"/>
      <c r="D131" s="119"/>
      <c r="E131" s="119">
        <v>901.65</v>
      </c>
      <c r="F131" s="125">
        <f t="shared" si="16"/>
        <v>74.109843503419242</v>
      </c>
      <c r="G131" s="124" t="str">
        <f t="shared" si="17"/>
        <v>-</v>
      </c>
      <c r="H131" s="93"/>
    </row>
    <row r="132" spans="1:8" x14ac:dyDescent="0.2">
      <c r="A132" s="56" t="s">
        <v>50</v>
      </c>
      <c r="B132" s="119">
        <v>440.03</v>
      </c>
      <c r="C132" s="119"/>
      <c r="D132" s="119"/>
      <c r="E132" s="119">
        <v>9063.07</v>
      </c>
      <c r="F132" s="125">
        <f t="shared" si="16"/>
        <v>2059.6482058041497</v>
      </c>
      <c r="G132" s="124" t="str">
        <f t="shared" si="17"/>
        <v>-</v>
      </c>
      <c r="H132" s="93"/>
    </row>
    <row r="133" spans="1:8" x14ac:dyDescent="0.2">
      <c r="A133" s="110" t="s">
        <v>51</v>
      </c>
      <c r="B133" s="118">
        <f>B134</f>
        <v>0</v>
      </c>
      <c r="C133" s="118"/>
      <c r="D133" s="118"/>
      <c r="E133" s="118">
        <f t="shared" ref="E133" si="26">E134</f>
        <v>0</v>
      </c>
      <c r="F133" s="124" t="str">
        <f t="shared" si="16"/>
        <v>-</v>
      </c>
      <c r="G133" s="124" t="str">
        <f t="shared" si="17"/>
        <v>-</v>
      </c>
      <c r="H133" s="93"/>
    </row>
    <row r="134" spans="1:8" x14ac:dyDescent="0.2">
      <c r="A134" s="56" t="s">
        <v>52</v>
      </c>
      <c r="B134" s="23">
        <v>0</v>
      </c>
      <c r="C134" s="119"/>
      <c r="D134" s="119"/>
      <c r="E134" s="23">
        <v>0</v>
      </c>
      <c r="F134" s="125" t="str">
        <f t="shared" si="16"/>
        <v>-</v>
      </c>
      <c r="G134" s="124" t="str">
        <f t="shared" si="17"/>
        <v>-</v>
      </c>
      <c r="H134" s="93"/>
    </row>
    <row r="135" spans="1:8" x14ac:dyDescent="0.2">
      <c r="A135" s="55" t="s">
        <v>53</v>
      </c>
      <c r="B135" s="118">
        <f>SUM(B136:B142)</f>
        <v>7887.12</v>
      </c>
      <c r="C135" s="118">
        <v>0</v>
      </c>
      <c r="D135" s="118">
        <v>0</v>
      </c>
      <c r="E135" s="118">
        <f t="shared" ref="E135" si="27">SUM(E136:E142)</f>
        <v>8639.369999999999</v>
      </c>
      <c r="F135" s="124">
        <f t="shared" si="16"/>
        <v>109.53770197486534</v>
      </c>
      <c r="G135" s="124" t="str">
        <f t="shared" si="17"/>
        <v>-</v>
      </c>
      <c r="H135" s="93"/>
    </row>
    <row r="136" spans="1:8" x14ac:dyDescent="0.2">
      <c r="A136" s="56" t="s">
        <v>54</v>
      </c>
      <c r="B136" s="23">
        <v>0</v>
      </c>
      <c r="C136" s="119"/>
      <c r="D136" s="119"/>
      <c r="E136" s="23">
        <v>0</v>
      </c>
      <c r="F136" s="125" t="str">
        <f t="shared" si="16"/>
        <v>-</v>
      </c>
      <c r="G136" s="124" t="str">
        <f t="shared" si="17"/>
        <v>-</v>
      </c>
      <c r="H136" s="93"/>
    </row>
    <row r="137" spans="1:8" x14ac:dyDescent="0.2">
      <c r="A137" s="56" t="s">
        <v>55</v>
      </c>
      <c r="B137" s="119">
        <v>1221.8900000000001</v>
      </c>
      <c r="C137" s="119"/>
      <c r="D137" s="119"/>
      <c r="E137" s="119">
        <v>1057.73</v>
      </c>
      <c r="F137" s="125">
        <f t="shared" si="16"/>
        <v>86.565075415953956</v>
      </c>
      <c r="G137" s="124" t="str">
        <f t="shared" si="17"/>
        <v>-</v>
      </c>
      <c r="H137" s="93"/>
    </row>
    <row r="138" spans="1:8" x14ac:dyDescent="0.2">
      <c r="A138" s="56" t="s">
        <v>56</v>
      </c>
      <c r="B138" s="119">
        <v>0</v>
      </c>
      <c r="C138" s="119"/>
      <c r="D138" s="119"/>
      <c r="E138" s="119">
        <v>0</v>
      </c>
      <c r="F138" s="125" t="str">
        <f t="shared" si="16"/>
        <v>-</v>
      </c>
      <c r="G138" s="124" t="str">
        <f t="shared" si="17"/>
        <v>-</v>
      </c>
      <c r="H138" s="93"/>
    </row>
    <row r="139" spans="1:8" x14ac:dyDescent="0.2">
      <c r="A139" s="56" t="s">
        <v>57</v>
      </c>
      <c r="B139" s="119">
        <v>133.09</v>
      </c>
      <c r="C139" s="119"/>
      <c r="D139" s="119"/>
      <c r="E139" s="119">
        <v>150</v>
      </c>
      <c r="F139" s="125">
        <f t="shared" si="16"/>
        <v>112.70568788038169</v>
      </c>
      <c r="G139" s="124" t="str">
        <f t="shared" si="17"/>
        <v>-</v>
      </c>
      <c r="H139" s="93"/>
    </row>
    <row r="140" spans="1:8" x14ac:dyDescent="0.2">
      <c r="A140" s="56" t="s">
        <v>58</v>
      </c>
      <c r="B140" s="119">
        <v>2005.68</v>
      </c>
      <c r="C140" s="119"/>
      <c r="D140" s="119"/>
      <c r="E140" s="119">
        <v>1157.8499999999999</v>
      </c>
      <c r="F140" s="125">
        <f t="shared" si="16"/>
        <v>57.728550915400255</v>
      </c>
      <c r="G140" s="124" t="str">
        <f t="shared" si="17"/>
        <v>-</v>
      </c>
      <c r="H140" s="93"/>
    </row>
    <row r="141" spans="1:8" x14ac:dyDescent="0.2">
      <c r="A141" s="56" t="s">
        <v>247</v>
      </c>
      <c r="B141" s="119">
        <v>0</v>
      </c>
      <c r="C141" s="119"/>
      <c r="D141" s="119"/>
      <c r="E141" s="119">
        <v>0</v>
      </c>
      <c r="F141" s="125" t="str">
        <f t="shared" si="16"/>
        <v>-</v>
      </c>
      <c r="G141" s="124" t="str">
        <f t="shared" si="17"/>
        <v>-</v>
      </c>
      <c r="H141" s="93"/>
    </row>
    <row r="142" spans="1:8" x14ac:dyDescent="0.2">
      <c r="A142" s="56" t="s">
        <v>59</v>
      </c>
      <c r="B142" s="119">
        <v>4526.46</v>
      </c>
      <c r="C142" s="119"/>
      <c r="D142" s="119"/>
      <c r="E142" s="119">
        <v>6273.79</v>
      </c>
      <c r="F142" s="125">
        <f t="shared" si="16"/>
        <v>138.6025724296691</v>
      </c>
      <c r="G142" s="124" t="str">
        <f t="shared" si="17"/>
        <v>-</v>
      </c>
      <c r="H142" s="93"/>
    </row>
    <row r="143" spans="1:8" ht="5.25" customHeight="1" x14ac:dyDescent="0.2">
      <c r="A143" s="56"/>
      <c r="B143" s="119"/>
      <c r="C143" s="119"/>
      <c r="D143" s="119"/>
      <c r="E143" s="119"/>
      <c r="F143" s="125"/>
      <c r="G143" s="124"/>
      <c r="H143" s="93"/>
    </row>
    <row r="144" spans="1:8" x14ac:dyDescent="0.2">
      <c r="A144" s="59" t="s">
        <v>60</v>
      </c>
      <c r="B144" s="118">
        <f>B145+B148</f>
        <v>1111.5</v>
      </c>
      <c r="C144" s="118">
        <v>1700</v>
      </c>
      <c r="D144" s="118">
        <v>1700</v>
      </c>
      <c r="E144" s="118">
        <f t="shared" ref="E144" si="28">E145+E148</f>
        <v>444.74</v>
      </c>
      <c r="F144" s="124">
        <f t="shared" si="16"/>
        <v>40.012595591542961</v>
      </c>
      <c r="G144" s="124">
        <f t="shared" si="17"/>
        <v>26.161176470588238</v>
      </c>
      <c r="H144" s="93"/>
    </row>
    <row r="145" spans="1:8" x14ac:dyDescent="0.2">
      <c r="A145" s="55" t="s">
        <v>61</v>
      </c>
      <c r="B145" s="118">
        <f>B146+B147</f>
        <v>0</v>
      </c>
      <c r="C145" s="118">
        <v>0</v>
      </c>
      <c r="D145" s="118">
        <v>0</v>
      </c>
      <c r="E145" s="118">
        <f t="shared" ref="E145" si="29">E146+E147</f>
        <v>0</v>
      </c>
      <c r="F145" s="124" t="str">
        <f t="shared" si="16"/>
        <v>-</v>
      </c>
      <c r="G145" s="124" t="str">
        <f t="shared" si="17"/>
        <v>-</v>
      </c>
      <c r="H145" s="93"/>
    </row>
    <row r="146" spans="1:8" x14ac:dyDescent="0.2">
      <c r="A146" s="56" t="s">
        <v>223</v>
      </c>
      <c r="B146" s="23">
        <v>0</v>
      </c>
      <c r="C146" s="119"/>
      <c r="D146" s="119"/>
      <c r="E146" s="23">
        <v>0</v>
      </c>
      <c r="F146" s="125" t="str">
        <f t="shared" si="16"/>
        <v>-</v>
      </c>
      <c r="G146" s="124" t="str">
        <f t="shared" si="17"/>
        <v>-</v>
      </c>
      <c r="H146" s="93"/>
    </row>
    <row r="147" spans="1:8" x14ac:dyDescent="0.2">
      <c r="A147" s="56" t="s">
        <v>222</v>
      </c>
      <c r="B147" s="23">
        <v>0</v>
      </c>
      <c r="C147" s="119"/>
      <c r="D147" s="119"/>
      <c r="E147" s="23">
        <v>0</v>
      </c>
      <c r="F147" s="125" t="str">
        <f t="shared" si="16"/>
        <v>-</v>
      </c>
      <c r="G147" s="124" t="str">
        <f t="shared" si="17"/>
        <v>-</v>
      </c>
      <c r="H147" s="93"/>
    </row>
    <row r="148" spans="1:8" x14ac:dyDescent="0.2">
      <c r="A148" s="55" t="s">
        <v>62</v>
      </c>
      <c r="B148" s="118">
        <f>SUM(B149:B152)</f>
        <v>1111.5</v>
      </c>
      <c r="C148" s="118"/>
      <c r="D148" s="118"/>
      <c r="E148" s="118">
        <f t="shared" ref="E148" si="30">SUM(E149:E152)</f>
        <v>444.74</v>
      </c>
      <c r="F148" s="124">
        <f t="shared" si="16"/>
        <v>40.012595591542961</v>
      </c>
      <c r="G148" s="124" t="str">
        <f t="shared" si="17"/>
        <v>-</v>
      </c>
      <c r="H148" s="93"/>
    </row>
    <row r="149" spans="1:8" x14ac:dyDescent="0.2">
      <c r="A149" s="56" t="s">
        <v>63</v>
      </c>
      <c r="B149" s="119">
        <v>465.84</v>
      </c>
      <c r="C149" s="119"/>
      <c r="D149" s="119"/>
      <c r="E149" s="119">
        <v>444.74</v>
      </c>
      <c r="F149" s="125">
        <f t="shared" si="16"/>
        <v>95.47054782758029</v>
      </c>
      <c r="G149" s="124" t="str">
        <f t="shared" si="17"/>
        <v>-</v>
      </c>
      <c r="H149" s="93"/>
    </row>
    <row r="150" spans="1:8" x14ac:dyDescent="0.2">
      <c r="A150" s="56" t="s">
        <v>64</v>
      </c>
      <c r="B150" s="23">
        <v>0</v>
      </c>
      <c r="C150" s="119"/>
      <c r="D150" s="119"/>
      <c r="E150" s="23">
        <v>0</v>
      </c>
      <c r="F150" s="125" t="str">
        <f t="shared" si="16"/>
        <v>-</v>
      </c>
      <c r="G150" s="124" t="str">
        <f t="shared" si="17"/>
        <v>-</v>
      </c>
      <c r="H150" s="93"/>
    </row>
    <row r="151" spans="1:8" x14ac:dyDescent="0.2">
      <c r="A151" s="56" t="s">
        <v>65</v>
      </c>
      <c r="B151" s="119">
        <v>295.75</v>
      </c>
      <c r="C151" s="119"/>
      <c r="D151" s="119"/>
      <c r="E151" s="119">
        <v>0</v>
      </c>
      <c r="F151" s="125">
        <f t="shared" si="16"/>
        <v>0</v>
      </c>
      <c r="G151" s="124" t="str">
        <f t="shared" si="17"/>
        <v>-</v>
      </c>
      <c r="H151" s="93"/>
    </row>
    <row r="152" spans="1:8" x14ac:dyDescent="0.2">
      <c r="A152" s="56" t="s">
        <v>66</v>
      </c>
      <c r="B152" s="23">
        <v>349.91</v>
      </c>
      <c r="C152" s="119"/>
      <c r="D152" s="119"/>
      <c r="E152" s="23">
        <v>0</v>
      </c>
      <c r="F152" s="125">
        <f t="shared" si="16"/>
        <v>0</v>
      </c>
      <c r="G152" s="124" t="str">
        <f t="shared" si="17"/>
        <v>-</v>
      </c>
      <c r="H152" s="93"/>
    </row>
    <row r="153" spans="1:8" ht="5.25" customHeight="1" x14ac:dyDescent="0.2">
      <c r="A153" s="56"/>
      <c r="B153" s="119"/>
      <c r="C153" s="119"/>
      <c r="D153" s="119"/>
      <c r="E153" s="119"/>
      <c r="F153" s="125"/>
      <c r="G153" s="124"/>
      <c r="H153" s="93"/>
    </row>
    <row r="154" spans="1:8" x14ac:dyDescent="0.2">
      <c r="A154" s="59" t="s">
        <v>67</v>
      </c>
      <c r="B154" s="118">
        <f>B155</f>
        <v>0</v>
      </c>
      <c r="C154" s="23">
        <v>0</v>
      </c>
      <c r="D154" s="23">
        <v>0</v>
      </c>
      <c r="E154" s="118">
        <f t="shared" ref="E154:E155" si="31">E155</f>
        <v>0</v>
      </c>
      <c r="F154" s="124" t="str">
        <f t="shared" si="16"/>
        <v>-</v>
      </c>
      <c r="G154" s="124" t="str">
        <f t="shared" si="17"/>
        <v>-</v>
      </c>
      <c r="H154" s="93"/>
    </row>
    <row r="155" spans="1:8" x14ac:dyDescent="0.2">
      <c r="A155" s="55" t="s">
        <v>248</v>
      </c>
      <c r="B155" s="118">
        <f>B156</f>
        <v>0</v>
      </c>
      <c r="C155" s="118"/>
      <c r="D155" s="118"/>
      <c r="E155" s="118">
        <f t="shared" si="31"/>
        <v>0</v>
      </c>
      <c r="F155" s="124" t="str">
        <f t="shared" si="16"/>
        <v>-</v>
      </c>
      <c r="G155" s="124" t="str">
        <f t="shared" si="17"/>
        <v>-</v>
      </c>
      <c r="H155" s="93"/>
    </row>
    <row r="156" spans="1:8" x14ac:dyDescent="0.2">
      <c r="A156" s="56" t="s">
        <v>249</v>
      </c>
      <c r="B156" s="23">
        <v>0</v>
      </c>
      <c r="C156" s="119"/>
      <c r="D156" s="119"/>
      <c r="E156" s="23">
        <v>0</v>
      </c>
      <c r="F156" s="125" t="str">
        <f t="shared" si="16"/>
        <v>-</v>
      </c>
      <c r="G156" s="124" t="str">
        <f t="shared" si="17"/>
        <v>-</v>
      </c>
      <c r="H156" s="93"/>
    </row>
    <row r="157" spans="1:8" x14ac:dyDescent="0.2">
      <c r="A157" s="56"/>
      <c r="B157" s="23">
        <v>0</v>
      </c>
      <c r="C157" s="119"/>
      <c r="D157" s="119"/>
      <c r="E157" s="23">
        <v>0</v>
      </c>
      <c r="F157" s="125"/>
      <c r="G157" s="124"/>
      <c r="H157" s="93"/>
    </row>
    <row r="158" spans="1:8" x14ac:dyDescent="0.2">
      <c r="A158" s="59" t="s">
        <v>68</v>
      </c>
      <c r="B158" s="118">
        <f>B159</f>
        <v>113.33</v>
      </c>
      <c r="C158" s="118">
        <v>40000</v>
      </c>
      <c r="D158" s="118">
        <v>40000</v>
      </c>
      <c r="E158" s="118">
        <f t="shared" ref="E158" si="32">E159</f>
        <v>0</v>
      </c>
      <c r="F158" s="124">
        <f t="shared" si="16"/>
        <v>0</v>
      </c>
      <c r="G158" s="124">
        <f t="shared" si="17"/>
        <v>0</v>
      </c>
      <c r="H158" s="93"/>
    </row>
    <row r="159" spans="1:8" x14ac:dyDescent="0.2">
      <c r="A159" s="55" t="s">
        <v>69</v>
      </c>
      <c r="B159" s="118">
        <f>B160+B161</f>
        <v>113.33</v>
      </c>
      <c r="C159" s="118"/>
      <c r="D159" s="118"/>
      <c r="E159" s="118">
        <f t="shared" ref="E159" si="33">E160+E161</f>
        <v>0</v>
      </c>
      <c r="F159" s="124">
        <f t="shared" si="16"/>
        <v>0</v>
      </c>
      <c r="G159" s="124" t="str">
        <f t="shared" si="17"/>
        <v>-</v>
      </c>
      <c r="H159" s="93"/>
    </row>
    <row r="160" spans="1:8" x14ac:dyDescent="0.2">
      <c r="A160" s="56" t="s">
        <v>70</v>
      </c>
      <c r="B160" s="23">
        <v>0</v>
      </c>
      <c r="C160" s="119"/>
      <c r="D160" s="119"/>
      <c r="E160" s="23">
        <v>0</v>
      </c>
      <c r="F160" s="125" t="str">
        <f t="shared" ref="F160:F206" si="34">IFERROR(E160/B160*100,"-")</f>
        <v>-</v>
      </c>
      <c r="G160" s="124" t="str">
        <f t="shared" ref="G160:G206" si="35">IFERROR(E160/D160*100,"-")</f>
        <v>-</v>
      </c>
      <c r="H160" s="93"/>
    </row>
    <row r="161" spans="1:8" x14ac:dyDescent="0.2">
      <c r="A161" s="56" t="s">
        <v>71</v>
      </c>
      <c r="B161" s="119">
        <v>113.33</v>
      </c>
      <c r="C161" s="119"/>
      <c r="D161" s="119"/>
      <c r="E161" s="119">
        <v>0</v>
      </c>
      <c r="F161" s="125">
        <f t="shared" si="34"/>
        <v>0</v>
      </c>
      <c r="G161" s="124" t="str">
        <f t="shared" si="35"/>
        <v>-</v>
      </c>
      <c r="H161" s="93"/>
    </row>
    <row r="162" spans="1:8" ht="7.5" customHeight="1" x14ac:dyDescent="0.2">
      <c r="A162" s="56"/>
      <c r="B162" s="119"/>
      <c r="C162" s="119"/>
      <c r="D162" s="119"/>
      <c r="E162" s="119"/>
      <c r="F162" s="125"/>
      <c r="G162" s="124"/>
      <c r="H162" s="93"/>
    </row>
    <row r="163" spans="1:8" x14ac:dyDescent="0.2">
      <c r="A163" s="59" t="s">
        <v>72</v>
      </c>
      <c r="B163" s="118">
        <f>B164+B167</f>
        <v>647.26</v>
      </c>
      <c r="C163" s="23">
        <v>650</v>
      </c>
      <c r="D163" s="23">
        <v>650</v>
      </c>
      <c r="E163" s="118">
        <f t="shared" ref="E163" si="36">E164+E167</f>
        <v>643.25</v>
      </c>
      <c r="F163" s="124">
        <f t="shared" si="34"/>
        <v>99.380465346228718</v>
      </c>
      <c r="G163" s="124">
        <f t="shared" si="35"/>
        <v>98.961538461538453</v>
      </c>
      <c r="H163" s="93"/>
    </row>
    <row r="164" spans="1:8" x14ac:dyDescent="0.2">
      <c r="A164" s="55" t="s">
        <v>73</v>
      </c>
      <c r="B164" s="118">
        <f>B165+B166</f>
        <v>647.26</v>
      </c>
      <c r="C164" s="118"/>
      <c r="D164" s="118"/>
      <c r="E164" s="118">
        <f t="shared" ref="E164" si="37">E165+E166</f>
        <v>643.25</v>
      </c>
      <c r="F164" s="124">
        <f t="shared" si="34"/>
        <v>99.380465346228718</v>
      </c>
      <c r="G164" s="124" t="str">
        <f t="shared" si="35"/>
        <v>-</v>
      </c>
      <c r="H164" s="93"/>
    </row>
    <row r="165" spans="1:8" x14ac:dyDescent="0.2">
      <c r="A165" s="56" t="s">
        <v>281</v>
      </c>
      <c r="B165" s="23">
        <v>647.26</v>
      </c>
      <c r="C165" s="119"/>
      <c r="D165" s="119"/>
      <c r="E165" s="23">
        <v>643.25</v>
      </c>
      <c r="F165" s="125">
        <f t="shared" si="34"/>
        <v>99.380465346228718</v>
      </c>
      <c r="G165" s="124" t="str">
        <f t="shared" si="35"/>
        <v>-</v>
      </c>
      <c r="H165" s="93"/>
    </row>
    <row r="166" spans="1:8" x14ac:dyDescent="0.2">
      <c r="A166" s="56" t="s">
        <v>151</v>
      </c>
      <c r="B166" s="23">
        <v>0</v>
      </c>
      <c r="C166" s="119"/>
      <c r="D166" s="119"/>
      <c r="E166" s="23">
        <v>0</v>
      </c>
      <c r="F166" s="125" t="str">
        <f t="shared" si="34"/>
        <v>-</v>
      </c>
      <c r="G166" s="124" t="str">
        <f t="shared" si="35"/>
        <v>-</v>
      </c>
      <c r="H166" s="93"/>
    </row>
    <row r="167" spans="1:8" x14ac:dyDescent="0.2">
      <c r="A167" s="55" t="s">
        <v>74</v>
      </c>
      <c r="B167" s="118">
        <v>0</v>
      </c>
      <c r="C167" s="118"/>
      <c r="D167" s="118"/>
      <c r="E167" s="118">
        <f t="shared" ref="E167" si="38">E168</f>
        <v>0</v>
      </c>
      <c r="F167" s="124" t="str">
        <f t="shared" si="34"/>
        <v>-</v>
      </c>
      <c r="G167" s="124" t="str">
        <f t="shared" si="35"/>
        <v>-</v>
      </c>
      <c r="H167" s="93"/>
    </row>
    <row r="168" spans="1:8" x14ac:dyDescent="0.2">
      <c r="A168" s="56" t="s">
        <v>75</v>
      </c>
      <c r="B168" s="23">
        <v>0</v>
      </c>
      <c r="C168" s="119"/>
      <c r="D168" s="119"/>
      <c r="E168" s="23">
        <v>0</v>
      </c>
      <c r="F168" s="125" t="str">
        <f t="shared" si="34"/>
        <v>-</v>
      </c>
      <c r="G168" s="124" t="str">
        <f t="shared" si="35"/>
        <v>-</v>
      </c>
      <c r="H168" s="93"/>
    </row>
    <row r="169" spans="1:8" x14ac:dyDescent="0.2">
      <c r="A169" s="55"/>
      <c r="B169" s="119"/>
      <c r="C169" s="119"/>
      <c r="D169" s="119"/>
      <c r="E169" s="119"/>
      <c r="F169" s="125"/>
      <c r="G169" s="124"/>
      <c r="H169" s="93"/>
    </row>
    <row r="170" spans="1:8" x14ac:dyDescent="0.2">
      <c r="A170" s="55"/>
      <c r="B170" s="119"/>
      <c r="C170" s="119"/>
      <c r="D170" s="119"/>
      <c r="E170" s="119"/>
      <c r="F170" s="125"/>
      <c r="G170" s="124"/>
      <c r="H170" s="93"/>
    </row>
    <row r="171" spans="1:8" x14ac:dyDescent="0.2">
      <c r="A171" s="7" t="s">
        <v>76</v>
      </c>
      <c r="B171" s="117">
        <f>B172+B177+B200</f>
        <v>17814.809999999998</v>
      </c>
      <c r="C171" s="117">
        <f t="shared" ref="C171:E171" si="39">C172+C177+C200</f>
        <v>6931795</v>
      </c>
      <c r="D171" s="117">
        <f t="shared" si="39"/>
        <v>6931795</v>
      </c>
      <c r="E171" s="117">
        <f t="shared" si="39"/>
        <v>4863.33</v>
      </c>
      <c r="F171" s="123">
        <f t="shared" si="34"/>
        <v>27.299364966564337</v>
      </c>
      <c r="G171" s="123">
        <f t="shared" si="35"/>
        <v>7.0159749386702858E-2</v>
      </c>
      <c r="H171" s="93"/>
    </row>
    <row r="172" spans="1:8" x14ac:dyDescent="0.2">
      <c r="A172" s="59" t="s">
        <v>77</v>
      </c>
      <c r="B172" s="118">
        <f>B173</f>
        <v>0</v>
      </c>
      <c r="C172" s="23">
        <v>0</v>
      </c>
      <c r="D172" s="23">
        <v>0</v>
      </c>
      <c r="E172" s="118">
        <f t="shared" ref="E172" si="40">E173</f>
        <v>0</v>
      </c>
      <c r="F172" s="124" t="str">
        <f t="shared" si="34"/>
        <v>-</v>
      </c>
      <c r="G172" s="124" t="str">
        <f t="shared" si="35"/>
        <v>-</v>
      </c>
      <c r="H172" s="93"/>
    </row>
    <row r="173" spans="1:8" x14ac:dyDescent="0.2">
      <c r="A173" s="55" t="s">
        <v>78</v>
      </c>
      <c r="B173" s="118">
        <f>B174+B175</f>
        <v>0</v>
      </c>
      <c r="C173" s="118"/>
      <c r="D173" s="118"/>
      <c r="E173" s="118">
        <f t="shared" ref="E173" si="41">E174+E175</f>
        <v>0</v>
      </c>
      <c r="F173" s="124" t="str">
        <f t="shared" si="34"/>
        <v>-</v>
      </c>
      <c r="G173" s="124" t="str">
        <f t="shared" si="35"/>
        <v>-</v>
      </c>
      <c r="H173" s="93"/>
    </row>
    <row r="174" spans="1:8" x14ac:dyDescent="0.2">
      <c r="A174" s="56" t="s">
        <v>79</v>
      </c>
      <c r="B174" s="23">
        <v>0</v>
      </c>
      <c r="C174" s="119"/>
      <c r="D174" s="119"/>
      <c r="E174" s="23">
        <v>0</v>
      </c>
      <c r="F174" s="125" t="str">
        <f t="shared" si="34"/>
        <v>-</v>
      </c>
      <c r="G174" s="124" t="str">
        <f t="shared" si="35"/>
        <v>-</v>
      </c>
      <c r="H174" s="93"/>
    </row>
    <row r="175" spans="1:8" x14ac:dyDescent="0.2">
      <c r="A175" s="56" t="s">
        <v>217</v>
      </c>
      <c r="B175" s="23">
        <v>0</v>
      </c>
      <c r="C175" s="119"/>
      <c r="D175" s="119"/>
      <c r="E175" s="23">
        <v>0</v>
      </c>
      <c r="F175" s="125" t="str">
        <f t="shared" si="34"/>
        <v>-</v>
      </c>
      <c r="G175" s="124" t="str">
        <f t="shared" si="35"/>
        <v>-</v>
      </c>
      <c r="H175" s="76"/>
    </row>
    <row r="176" spans="1:8" x14ac:dyDescent="0.2">
      <c r="A176" s="56"/>
      <c r="B176" s="119"/>
      <c r="C176" s="119"/>
      <c r="D176" s="119"/>
      <c r="E176" s="119"/>
      <c r="F176" s="125"/>
      <c r="G176" s="124"/>
      <c r="H176" s="76"/>
    </row>
    <row r="177" spans="1:8" x14ac:dyDescent="0.2">
      <c r="A177" s="59" t="s">
        <v>80</v>
      </c>
      <c r="B177" s="118">
        <f>B178+B182+B190+B192+B195+B197</f>
        <v>10189.81</v>
      </c>
      <c r="C177" s="118">
        <v>58902</v>
      </c>
      <c r="D177" s="118">
        <v>58902</v>
      </c>
      <c r="E177" s="118">
        <f t="shared" ref="E177" si="42">E178+E182+E190+E192+E195+E197</f>
        <v>4863.33</v>
      </c>
      <c r="F177" s="124">
        <f t="shared" si="34"/>
        <v>47.727386477274848</v>
      </c>
      <c r="G177" s="124">
        <f t="shared" si="35"/>
        <v>8.2566466333910551</v>
      </c>
      <c r="H177" s="76"/>
    </row>
    <row r="178" spans="1:8" x14ac:dyDescent="0.2">
      <c r="A178" s="55" t="s">
        <v>81</v>
      </c>
      <c r="B178" s="118">
        <f>SUM(B179:B181)</f>
        <v>0</v>
      </c>
      <c r="C178" s="118"/>
      <c r="D178" s="118"/>
      <c r="E178" s="118">
        <f t="shared" ref="E178" si="43">SUM(E179:E181)</f>
        <v>0</v>
      </c>
      <c r="F178" s="124" t="str">
        <f t="shared" si="34"/>
        <v>-</v>
      </c>
      <c r="G178" s="124" t="str">
        <f t="shared" si="35"/>
        <v>-</v>
      </c>
      <c r="H178" s="76"/>
    </row>
    <row r="179" spans="1:8" x14ac:dyDescent="0.2">
      <c r="A179" s="56" t="s">
        <v>82</v>
      </c>
      <c r="B179" s="23">
        <v>0</v>
      </c>
      <c r="C179" s="119"/>
      <c r="D179" s="119"/>
      <c r="E179" s="23">
        <v>0</v>
      </c>
      <c r="F179" s="125" t="str">
        <f t="shared" si="34"/>
        <v>-</v>
      </c>
      <c r="G179" s="124" t="str">
        <f t="shared" si="35"/>
        <v>-</v>
      </c>
      <c r="H179" s="76"/>
    </row>
    <row r="180" spans="1:8" x14ac:dyDescent="0.2">
      <c r="A180" s="56" t="s">
        <v>250</v>
      </c>
      <c r="B180" s="23">
        <v>0</v>
      </c>
      <c r="C180" s="119"/>
      <c r="D180" s="119"/>
      <c r="E180" s="23">
        <v>0</v>
      </c>
      <c r="F180" s="125" t="str">
        <f t="shared" si="34"/>
        <v>-</v>
      </c>
      <c r="G180" s="124" t="str">
        <f t="shared" si="35"/>
        <v>-</v>
      </c>
      <c r="H180" s="76"/>
    </row>
    <row r="181" spans="1:8" x14ac:dyDescent="0.2">
      <c r="A181" s="56" t="s">
        <v>210</v>
      </c>
      <c r="B181" s="23">
        <v>0</v>
      </c>
      <c r="C181" s="119"/>
      <c r="D181" s="119"/>
      <c r="E181" s="23">
        <v>0</v>
      </c>
      <c r="F181" s="125" t="str">
        <f t="shared" si="34"/>
        <v>-</v>
      </c>
      <c r="G181" s="124" t="str">
        <f t="shared" si="35"/>
        <v>-</v>
      </c>
      <c r="H181" s="76"/>
    </row>
    <row r="182" spans="1:8" x14ac:dyDescent="0.2">
      <c r="A182" s="55" t="s">
        <v>83</v>
      </c>
      <c r="B182" s="118">
        <f>SUM(B183:B189)</f>
        <v>9861.81</v>
      </c>
      <c r="C182" s="118"/>
      <c r="D182" s="118"/>
      <c r="E182" s="118">
        <f t="shared" ref="E182" si="44">SUM(E183:E189)</f>
        <v>4863.33</v>
      </c>
      <c r="F182" s="124">
        <f t="shared" si="34"/>
        <v>49.314780958059423</v>
      </c>
      <c r="G182" s="124" t="str">
        <f t="shared" si="35"/>
        <v>-</v>
      </c>
      <c r="H182" s="76"/>
    </row>
    <row r="183" spans="1:8" x14ac:dyDescent="0.2">
      <c r="A183" s="56" t="s">
        <v>84</v>
      </c>
      <c r="B183" s="119">
        <v>1040.75</v>
      </c>
      <c r="C183" s="119"/>
      <c r="D183" s="119"/>
      <c r="E183" s="119">
        <v>2126.5</v>
      </c>
      <c r="F183" s="125">
        <f t="shared" si="34"/>
        <v>204.32380494835454</v>
      </c>
      <c r="G183" s="124" t="str">
        <f t="shared" si="35"/>
        <v>-</v>
      </c>
      <c r="H183" s="76"/>
    </row>
    <row r="184" spans="1:8" x14ac:dyDescent="0.2">
      <c r="A184" s="56" t="s">
        <v>85</v>
      </c>
      <c r="B184" s="23">
        <v>0</v>
      </c>
      <c r="C184" s="119"/>
      <c r="D184" s="119"/>
      <c r="E184" s="23">
        <v>2736.83</v>
      </c>
      <c r="F184" s="125" t="str">
        <f t="shared" si="34"/>
        <v>-</v>
      </c>
      <c r="G184" s="124" t="str">
        <f t="shared" si="35"/>
        <v>-</v>
      </c>
      <c r="H184" s="76"/>
    </row>
    <row r="185" spans="1:8" x14ac:dyDescent="0.2">
      <c r="A185" s="56" t="s">
        <v>86</v>
      </c>
      <c r="B185" s="23">
        <v>0</v>
      </c>
      <c r="C185" s="119"/>
      <c r="D185" s="119"/>
      <c r="E185" s="23">
        <v>0</v>
      </c>
      <c r="F185" s="125" t="str">
        <f t="shared" si="34"/>
        <v>-</v>
      </c>
      <c r="G185" s="124" t="str">
        <f t="shared" si="35"/>
        <v>-</v>
      </c>
      <c r="H185" s="76"/>
    </row>
    <row r="186" spans="1:8" x14ac:dyDescent="0.2">
      <c r="A186" s="56" t="s">
        <v>87</v>
      </c>
      <c r="B186" s="23">
        <v>0</v>
      </c>
      <c r="C186" s="119"/>
      <c r="D186" s="119"/>
      <c r="E186" s="23">
        <v>0</v>
      </c>
      <c r="F186" s="125" t="str">
        <f t="shared" si="34"/>
        <v>-</v>
      </c>
      <c r="G186" s="124" t="str">
        <f t="shared" si="35"/>
        <v>-</v>
      </c>
      <c r="H186" s="76"/>
    </row>
    <row r="187" spans="1:8" x14ac:dyDescent="0.2">
      <c r="A187" s="56" t="s">
        <v>162</v>
      </c>
      <c r="B187" s="23">
        <v>0</v>
      </c>
      <c r="C187" s="119"/>
      <c r="D187" s="119"/>
      <c r="E187" s="23">
        <v>0</v>
      </c>
      <c r="F187" s="125" t="str">
        <f t="shared" si="34"/>
        <v>-</v>
      </c>
      <c r="G187" s="124" t="str">
        <f t="shared" si="35"/>
        <v>-</v>
      </c>
      <c r="H187" s="76"/>
    </row>
    <row r="188" spans="1:8" x14ac:dyDescent="0.2">
      <c r="A188" s="56" t="s">
        <v>163</v>
      </c>
      <c r="B188" s="119">
        <v>0</v>
      </c>
      <c r="C188" s="119"/>
      <c r="D188" s="119"/>
      <c r="E188" s="119">
        <v>0</v>
      </c>
      <c r="F188" s="125" t="str">
        <f t="shared" si="34"/>
        <v>-</v>
      </c>
      <c r="G188" s="124" t="str">
        <f t="shared" si="35"/>
        <v>-</v>
      </c>
      <c r="H188" s="76"/>
    </row>
    <row r="189" spans="1:8" x14ac:dyDescent="0.2">
      <c r="A189" s="56" t="s">
        <v>88</v>
      </c>
      <c r="B189" s="119">
        <v>8821.06</v>
      </c>
      <c r="C189" s="119"/>
      <c r="D189" s="119"/>
      <c r="E189" s="119">
        <v>0</v>
      </c>
      <c r="F189" s="125">
        <f t="shared" si="34"/>
        <v>0</v>
      </c>
      <c r="G189" s="124" t="str">
        <f t="shared" si="35"/>
        <v>-</v>
      </c>
      <c r="H189" s="76"/>
    </row>
    <row r="190" spans="1:8" x14ac:dyDescent="0.2">
      <c r="A190" s="55" t="s">
        <v>89</v>
      </c>
      <c r="B190" s="118">
        <f>B191</f>
        <v>0</v>
      </c>
      <c r="C190" s="118"/>
      <c r="D190" s="118"/>
      <c r="E190" s="118">
        <f t="shared" ref="E190" si="45">E191</f>
        <v>0</v>
      </c>
      <c r="F190" s="124" t="str">
        <f t="shared" si="34"/>
        <v>-</v>
      </c>
      <c r="G190" s="124" t="str">
        <f t="shared" si="35"/>
        <v>-</v>
      </c>
      <c r="H190" s="76"/>
    </row>
    <row r="191" spans="1:8" x14ac:dyDescent="0.2">
      <c r="A191" s="56" t="s">
        <v>90</v>
      </c>
      <c r="B191" s="23">
        <v>0</v>
      </c>
      <c r="C191" s="119"/>
      <c r="D191" s="119"/>
      <c r="E191" s="23">
        <v>0</v>
      </c>
      <c r="F191" s="125" t="str">
        <f t="shared" si="34"/>
        <v>-</v>
      </c>
      <c r="G191" s="124" t="str">
        <f t="shared" si="35"/>
        <v>-</v>
      </c>
      <c r="H191" s="76"/>
    </row>
    <row r="192" spans="1:8" x14ac:dyDescent="0.2">
      <c r="A192" s="55" t="s">
        <v>91</v>
      </c>
      <c r="B192" s="118">
        <f>B193+B194</f>
        <v>0</v>
      </c>
      <c r="C192" s="118"/>
      <c r="D192" s="118"/>
      <c r="E192" s="118">
        <f t="shared" ref="E192" si="46">E193+E194</f>
        <v>0</v>
      </c>
      <c r="F192" s="124" t="str">
        <f t="shared" si="34"/>
        <v>-</v>
      </c>
      <c r="G192" s="124" t="str">
        <f t="shared" si="35"/>
        <v>-</v>
      </c>
      <c r="H192" s="76"/>
    </row>
    <row r="193" spans="1:8" x14ac:dyDescent="0.2">
      <c r="A193" s="56" t="s">
        <v>92</v>
      </c>
      <c r="B193" s="119">
        <v>0</v>
      </c>
      <c r="C193" s="119"/>
      <c r="D193" s="119"/>
      <c r="E193" s="119">
        <v>0</v>
      </c>
      <c r="F193" s="125" t="str">
        <f t="shared" si="34"/>
        <v>-</v>
      </c>
      <c r="G193" s="124" t="str">
        <f t="shared" si="35"/>
        <v>-</v>
      </c>
      <c r="H193" s="76"/>
    </row>
    <row r="194" spans="1:8" x14ac:dyDescent="0.2">
      <c r="A194" s="56" t="s">
        <v>93</v>
      </c>
      <c r="B194" s="23">
        <v>0</v>
      </c>
      <c r="C194" s="119"/>
      <c r="D194" s="119"/>
      <c r="E194" s="23">
        <v>0</v>
      </c>
      <c r="F194" s="125" t="str">
        <f t="shared" si="34"/>
        <v>-</v>
      </c>
      <c r="G194" s="124" t="str">
        <f t="shared" si="35"/>
        <v>-</v>
      </c>
      <c r="H194" s="76"/>
    </row>
    <row r="195" spans="1:8" x14ac:dyDescent="0.2">
      <c r="A195" s="55" t="s">
        <v>251</v>
      </c>
      <c r="B195" s="118">
        <f>B196</f>
        <v>328</v>
      </c>
      <c r="C195" s="118"/>
      <c r="D195" s="118"/>
      <c r="E195" s="118">
        <f t="shared" ref="E195" si="47">E196</f>
        <v>0</v>
      </c>
      <c r="F195" s="125">
        <f t="shared" si="34"/>
        <v>0</v>
      </c>
      <c r="G195" s="124" t="str">
        <f t="shared" si="35"/>
        <v>-</v>
      </c>
      <c r="H195" s="76"/>
    </row>
    <row r="196" spans="1:8" x14ac:dyDescent="0.2">
      <c r="A196" s="56" t="s">
        <v>252</v>
      </c>
      <c r="B196" s="23">
        <v>328</v>
      </c>
      <c r="C196" s="119"/>
      <c r="D196" s="119"/>
      <c r="E196" s="23">
        <v>0</v>
      </c>
      <c r="F196" s="125">
        <f t="shared" si="34"/>
        <v>0</v>
      </c>
      <c r="G196" s="124" t="str">
        <f t="shared" si="35"/>
        <v>-</v>
      </c>
      <c r="H196" s="76"/>
    </row>
    <row r="197" spans="1:8" x14ac:dyDescent="0.2">
      <c r="A197" s="55" t="s">
        <v>94</v>
      </c>
      <c r="B197" s="118">
        <f>B198</f>
        <v>0</v>
      </c>
      <c r="C197" s="118"/>
      <c r="D197" s="118"/>
      <c r="E197" s="118">
        <f t="shared" ref="E197" si="48">E198</f>
        <v>0</v>
      </c>
      <c r="F197" s="124" t="str">
        <f t="shared" si="34"/>
        <v>-</v>
      </c>
      <c r="G197" s="124" t="str">
        <f t="shared" si="35"/>
        <v>-</v>
      </c>
      <c r="H197" s="76"/>
    </row>
    <row r="198" spans="1:8" x14ac:dyDescent="0.2">
      <c r="A198" s="56" t="s">
        <v>95</v>
      </c>
      <c r="B198" s="23">
        <v>0</v>
      </c>
      <c r="C198" s="119"/>
      <c r="D198" s="119"/>
      <c r="E198" s="23">
        <v>0</v>
      </c>
      <c r="F198" s="125" t="str">
        <f t="shared" si="34"/>
        <v>-</v>
      </c>
      <c r="G198" s="124" t="str">
        <f t="shared" si="35"/>
        <v>-</v>
      </c>
      <c r="H198" s="76"/>
    </row>
    <row r="199" spans="1:8" x14ac:dyDescent="0.2">
      <c r="A199" s="56"/>
      <c r="B199" s="119"/>
      <c r="C199" s="119"/>
      <c r="D199" s="119"/>
      <c r="E199" s="119"/>
      <c r="F199" s="125"/>
      <c r="G199" s="124"/>
      <c r="H199" s="76"/>
    </row>
    <row r="200" spans="1:8" x14ac:dyDescent="0.2">
      <c r="A200" s="59" t="s">
        <v>96</v>
      </c>
      <c r="B200" s="118">
        <f>B201+B203</f>
        <v>7625</v>
      </c>
      <c r="C200" s="118">
        <v>6872893</v>
      </c>
      <c r="D200" s="118">
        <v>6872893</v>
      </c>
      <c r="E200" s="118">
        <f t="shared" ref="E200" si="49">E201+E203</f>
        <v>0</v>
      </c>
      <c r="F200" s="124">
        <f t="shared" si="34"/>
        <v>0</v>
      </c>
      <c r="G200" s="124">
        <f t="shared" si="35"/>
        <v>0</v>
      </c>
      <c r="H200" s="76"/>
    </row>
    <row r="201" spans="1:8" x14ac:dyDescent="0.2">
      <c r="A201" s="55" t="s">
        <v>97</v>
      </c>
      <c r="B201" s="118">
        <f>B202</f>
        <v>7625</v>
      </c>
      <c r="C201" s="118"/>
      <c r="D201" s="118"/>
      <c r="E201" s="118">
        <f t="shared" ref="E201" si="50">E202</f>
        <v>0</v>
      </c>
      <c r="F201" s="124">
        <f t="shared" si="34"/>
        <v>0</v>
      </c>
      <c r="G201" s="124" t="str">
        <f t="shared" si="35"/>
        <v>-</v>
      </c>
      <c r="H201" s="76"/>
    </row>
    <row r="202" spans="1:8" x14ac:dyDescent="0.2">
      <c r="A202" s="56" t="s">
        <v>98</v>
      </c>
      <c r="B202" s="23">
        <v>7625</v>
      </c>
      <c r="C202" s="119"/>
      <c r="D202" s="119"/>
      <c r="E202" s="23">
        <v>0</v>
      </c>
      <c r="F202" s="125">
        <f t="shared" si="34"/>
        <v>0</v>
      </c>
      <c r="G202" s="124" t="str">
        <f t="shared" si="35"/>
        <v>-</v>
      </c>
      <c r="H202" s="76"/>
    </row>
    <row r="203" spans="1:8" x14ac:dyDescent="0.2">
      <c r="A203" s="55" t="s">
        <v>99</v>
      </c>
      <c r="B203" s="118">
        <f>B204</f>
        <v>0</v>
      </c>
      <c r="C203" s="118"/>
      <c r="D203" s="118"/>
      <c r="E203" s="118">
        <f t="shared" ref="E203" si="51">E204</f>
        <v>0</v>
      </c>
      <c r="F203" s="124" t="str">
        <f t="shared" si="34"/>
        <v>-</v>
      </c>
      <c r="G203" s="124" t="str">
        <f t="shared" si="35"/>
        <v>-</v>
      </c>
      <c r="H203" s="76"/>
    </row>
    <row r="204" spans="1:8" x14ac:dyDescent="0.2">
      <c r="A204" s="56" t="s">
        <v>100</v>
      </c>
      <c r="B204" s="23">
        <v>0</v>
      </c>
      <c r="C204" s="119"/>
      <c r="D204" s="119"/>
      <c r="E204" s="23">
        <v>0</v>
      </c>
      <c r="F204" s="125" t="str">
        <f t="shared" si="34"/>
        <v>-</v>
      </c>
      <c r="G204" s="124" t="str">
        <f t="shared" si="35"/>
        <v>-</v>
      </c>
      <c r="H204" s="76"/>
    </row>
    <row r="205" spans="1:8" x14ac:dyDescent="0.2">
      <c r="A205" s="56"/>
      <c r="B205" s="119"/>
      <c r="C205" s="119"/>
      <c r="D205" s="119"/>
      <c r="E205" s="119"/>
      <c r="F205" s="125"/>
      <c r="G205" s="124"/>
      <c r="H205" s="76"/>
    </row>
    <row r="206" spans="1:8" s="5" customFormat="1" x14ac:dyDescent="0.2">
      <c r="A206" s="65" t="s">
        <v>101</v>
      </c>
      <c r="B206" s="121">
        <f>B96+B171</f>
        <v>753967.99999999977</v>
      </c>
      <c r="C206" s="121">
        <f>C96+C171</f>
        <v>8917363</v>
      </c>
      <c r="D206" s="121">
        <f>D96+D171</f>
        <v>8917363</v>
      </c>
      <c r="E206" s="121">
        <f>E96+E171</f>
        <v>931085.04999999993</v>
      </c>
      <c r="F206" s="108">
        <f t="shared" si="34"/>
        <v>123.49132191286635</v>
      </c>
      <c r="G206" s="108">
        <f t="shared" si="35"/>
        <v>10.441259933009343</v>
      </c>
      <c r="H206" s="76"/>
    </row>
    <row r="207" spans="1:8" x14ac:dyDescent="0.2">
      <c r="G207" s="1"/>
    </row>
  </sheetData>
  <mergeCells count="3">
    <mergeCell ref="A1:G1"/>
    <mergeCell ref="A3:G3"/>
    <mergeCell ref="A7:G7"/>
  </mergeCells>
  <conditionalFormatting sqref="B14">
    <cfRule type="containsBlanks" dxfId="120" priority="97">
      <formula>LEN(TRIM(B14))=0</formula>
    </cfRule>
  </conditionalFormatting>
  <conditionalFormatting sqref="B16:B19">
    <cfRule type="containsBlanks" dxfId="119" priority="90">
      <formula>LEN(TRIM(B16))=0</formula>
    </cfRule>
  </conditionalFormatting>
  <conditionalFormatting sqref="B21:B22">
    <cfRule type="containsBlanks" dxfId="118" priority="87">
      <formula>LEN(TRIM(B21))=0</formula>
    </cfRule>
  </conditionalFormatting>
  <conditionalFormatting sqref="B24:B25">
    <cfRule type="containsBlanks" dxfId="117" priority="85">
      <formula>LEN(TRIM(B24))=0</formula>
    </cfRule>
  </conditionalFormatting>
  <conditionalFormatting sqref="B27:B28">
    <cfRule type="containsBlanks" dxfId="116" priority="82">
      <formula>LEN(TRIM(B27))=0</formula>
    </cfRule>
  </conditionalFormatting>
  <conditionalFormatting sqref="B30:B33">
    <cfRule type="containsBlanks" dxfId="115" priority="81">
      <formula>LEN(TRIM(B30))=0</formula>
    </cfRule>
  </conditionalFormatting>
  <conditionalFormatting sqref="B37:B40">
    <cfRule type="containsBlanks" dxfId="114" priority="79">
      <formula>LEN(TRIM(B37))=0</formula>
    </cfRule>
  </conditionalFormatting>
  <conditionalFormatting sqref="B44">
    <cfRule type="containsBlanks" dxfId="113" priority="77">
      <formula>LEN(TRIM(B44))=0</formula>
    </cfRule>
  </conditionalFormatting>
  <conditionalFormatting sqref="B48:B49">
    <cfRule type="containsBlanks" dxfId="112" priority="75">
      <formula>LEN(TRIM(B48))=0</formula>
    </cfRule>
  </conditionalFormatting>
  <conditionalFormatting sqref="B51:B52">
    <cfRule type="containsBlanks" dxfId="111" priority="72">
      <formula>LEN(TRIM(B51))=0</formula>
    </cfRule>
  </conditionalFormatting>
  <conditionalFormatting sqref="B56:B58">
    <cfRule type="containsBlanks" dxfId="110" priority="70">
      <formula>LEN(TRIM(B56))=0</formula>
    </cfRule>
  </conditionalFormatting>
  <conditionalFormatting sqref="B61">
    <cfRule type="containsBlanks" dxfId="109" priority="68">
      <formula>LEN(TRIM(B61))=0</formula>
    </cfRule>
  </conditionalFormatting>
  <conditionalFormatting sqref="B65">
    <cfRule type="containsBlanks" dxfId="108" priority="66">
      <formula>LEN(TRIM(B65))=0</formula>
    </cfRule>
  </conditionalFormatting>
  <conditionalFormatting sqref="B72">
    <cfRule type="containsBlanks" dxfId="107" priority="64">
      <formula>LEN(TRIM(B72))=0</formula>
    </cfRule>
  </conditionalFormatting>
  <conditionalFormatting sqref="B74:B76">
    <cfRule type="containsBlanks" dxfId="106" priority="63">
      <formula>LEN(TRIM(B74))=0</formula>
    </cfRule>
  </conditionalFormatting>
  <conditionalFormatting sqref="B78">
    <cfRule type="containsBlanks" dxfId="105" priority="62">
      <formula>LEN(TRIM(B78))=0</formula>
    </cfRule>
  </conditionalFormatting>
  <conditionalFormatting sqref="B99:B102">
    <cfRule type="containsBlanks" dxfId="104" priority="57">
      <formula>LEN(TRIM(B99))=0</formula>
    </cfRule>
  </conditionalFormatting>
  <conditionalFormatting sqref="B104">
    <cfRule type="containsBlanks" dxfId="103" priority="54">
      <formula>LEN(TRIM(B104))=0</formula>
    </cfRule>
  </conditionalFormatting>
  <conditionalFormatting sqref="B106:B108">
    <cfRule type="containsBlanks" dxfId="102" priority="53">
      <formula>LEN(TRIM(B106))=0</formula>
    </cfRule>
  </conditionalFormatting>
  <conditionalFormatting sqref="B112:B115">
    <cfRule type="containsBlanks" dxfId="101" priority="49">
      <formula>LEN(TRIM(B112))=0</formula>
    </cfRule>
  </conditionalFormatting>
  <conditionalFormatting sqref="B117:B122">
    <cfRule type="containsBlanks" dxfId="100" priority="48">
      <formula>LEN(TRIM(B117))=0</formula>
    </cfRule>
  </conditionalFormatting>
  <conditionalFormatting sqref="B124:B132">
    <cfRule type="containsBlanks" dxfId="99" priority="47">
      <formula>LEN(TRIM(B124))=0</formula>
    </cfRule>
  </conditionalFormatting>
  <conditionalFormatting sqref="B134">
    <cfRule type="containsBlanks" dxfId="98" priority="46">
      <formula>LEN(TRIM(B134))=0</formula>
    </cfRule>
  </conditionalFormatting>
  <conditionalFormatting sqref="B136:B142">
    <cfRule type="containsBlanks" dxfId="97" priority="45">
      <formula>LEN(TRIM(B136))=0</formula>
    </cfRule>
  </conditionalFormatting>
  <conditionalFormatting sqref="B146:B147">
    <cfRule type="containsBlanks" dxfId="96" priority="39">
      <formula>LEN(TRIM(B146))=0</formula>
    </cfRule>
  </conditionalFormatting>
  <conditionalFormatting sqref="B149:B152">
    <cfRule type="containsBlanks" dxfId="95" priority="36">
      <formula>LEN(TRIM(B149))=0</formula>
    </cfRule>
  </conditionalFormatting>
  <conditionalFormatting sqref="B156:B157">
    <cfRule type="containsBlanks" dxfId="94" priority="34">
      <formula>LEN(TRIM(B156))=0</formula>
    </cfRule>
  </conditionalFormatting>
  <conditionalFormatting sqref="B160:B161">
    <cfRule type="containsBlanks" dxfId="93" priority="31">
      <formula>LEN(TRIM(B160))=0</formula>
    </cfRule>
  </conditionalFormatting>
  <conditionalFormatting sqref="B165:B166">
    <cfRule type="containsBlanks" dxfId="92" priority="30">
      <formula>LEN(TRIM(B165))=0</formula>
    </cfRule>
  </conditionalFormatting>
  <conditionalFormatting sqref="B168">
    <cfRule type="containsBlanks" dxfId="91" priority="28">
      <formula>LEN(TRIM(B168))=0</formula>
    </cfRule>
  </conditionalFormatting>
  <conditionalFormatting sqref="B174:B175">
    <cfRule type="containsBlanks" dxfId="90" priority="19">
      <formula>LEN(TRIM(B174))=0</formula>
    </cfRule>
  </conditionalFormatting>
  <conditionalFormatting sqref="B179:B181">
    <cfRule type="containsBlanks" dxfId="89" priority="17">
      <formula>LEN(TRIM(B179))=0</formula>
    </cfRule>
  </conditionalFormatting>
  <conditionalFormatting sqref="B183:B189">
    <cfRule type="containsBlanks" dxfId="88" priority="15">
      <formula>LEN(TRIM(B183))=0</formula>
    </cfRule>
  </conditionalFormatting>
  <conditionalFormatting sqref="B191">
    <cfRule type="containsBlanks" dxfId="87" priority="13">
      <formula>LEN(TRIM(B191))=0</formula>
    </cfRule>
  </conditionalFormatting>
  <conditionalFormatting sqref="B193:B194">
    <cfRule type="containsBlanks" dxfId="86" priority="11">
      <formula>LEN(TRIM(B193))=0</formula>
    </cfRule>
  </conditionalFormatting>
  <conditionalFormatting sqref="B196">
    <cfRule type="containsBlanks" dxfId="85" priority="8">
      <formula>LEN(TRIM(B196))=0</formula>
    </cfRule>
  </conditionalFormatting>
  <conditionalFormatting sqref="B198">
    <cfRule type="containsBlanks" dxfId="84" priority="6">
      <formula>LEN(TRIM(B198))=0</formula>
    </cfRule>
  </conditionalFormatting>
  <conditionalFormatting sqref="B202">
    <cfRule type="containsBlanks" dxfId="83" priority="4">
      <formula>LEN(TRIM(B202))=0</formula>
    </cfRule>
  </conditionalFormatting>
  <conditionalFormatting sqref="B204">
    <cfRule type="containsBlanks" dxfId="82" priority="3">
      <formula>LEN(TRIM(B204))=0</formula>
    </cfRule>
  </conditionalFormatting>
  <conditionalFormatting sqref="C12:D12">
    <cfRule type="containsBlanks" dxfId="81" priority="96">
      <formula>LEN(TRIM(C12))=0</formula>
    </cfRule>
  </conditionalFormatting>
  <conditionalFormatting sqref="C35:D35">
    <cfRule type="containsBlanks" dxfId="80" priority="95">
      <formula>LEN(TRIM(C35))=0</formula>
    </cfRule>
  </conditionalFormatting>
  <conditionalFormatting sqref="C42:D42">
    <cfRule type="containsBlanks" dxfId="79" priority="94">
      <formula>LEN(TRIM(C42))=0</formula>
    </cfRule>
  </conditionalFormatting>
  <conditionalFormatting sqref="C46:D46">
    <cfRule type="containsBlanks" dxfId="78" priority="93">
      <formula>LEN(TRIM(C46))=0</formula>
    </cfRule>
  </conditionalFormatting>
  <conditionalFormatting sqref="C54:D54">
    <cfRule type="containsBlanks" dxfId="77" priority="92">
      <formula>LEN(TRIM(C54))=0</formula>
    </cfRule>
  </conditionalFormatting>
  <conditionalFormatting sqref="C63:D63">
    <cfRule type="containsBlanks" dxfId="76" priority="91">
      <formula>LEN(TRIM(C63))=0</formula>
    </cfRule>
  </conditionalFormatting>
  <conditionalFormatting sqref="C70:D70">
    <cfRule type="containsBlanks" dxfId="75" priority="58">
      <formula>LEN(TRIM(C70))=0</formula>
    </cfRule>
  </conditionalFormatting>
  <conditionalFormatting sqref="C97:D97">
    <cfRule type="containsBlanks" dxfId="74" priority="55">
      <formula>LEN(TRIM(C97))=0</formula>
    </cfRule>
  </conditionalFormatting>
  <conditionalFormatting sqref="C110:D110">
    <cfRule type="containsBlanks" dxfId="73" priority="23">
      <formula>LEN(TRIM(C110))=0</formula>
    </cfRule>
  </conditionalFormatting>
  <conditionalFormatting sqref="C144:D144">
    <cfRule type="containsBlanks" dxfId="72" priority="37">
      <formula>LEN(TRIM(C144))=0</formula>
    </cfRule>
  </conditionalFormatting>
  <conditionalFormatting sqref="C154:D154">
    <cfRule type="containsBlanks" dxfId="71" priority="24">
      <formula>LEN(TRIM(C154))=0</formula>
    </cfRule>
  </conditionalFormatting>
  <conditionalFormatting sqref="C158:D158">
    <cfRule type="containsBlanks" dxfId="70" priority="25">
      <formula>LEN(TRIM(C158))=0</formula>
    </cfRule>
  </conditionalFormatting>
  <conditionalFormatting sqref="C163:D163">
    <cfRule type="containsBlanks" dxfId="69" priority="26">
      <formula>LEN(TRIM(C163))=0</formula>
    </cfRule>
  </conditionalFormatting>
  <conditionalFormatting sqref="C172:D172">
    <cfRule type="containsBlanks" dxfId="68" priority="22">
      <formula>LEN(TRIM(C172))=0</formula>
    </cfRule>
  </conditionalFormatting>
  <conditionalFormatting sqref="C177:D177">
    <cfRule type="containsBlanks" dxfId="67" priority="21">
      <formula>LEN(TRIM(C177))=0</formula>
    </cfRule>
  </conditionalFormatting>
  <conditionalFormatting sqref="C200:D200">
    <cfRule type="containsBlanks" dxfId="66" priority="20">
      <formula>LEN(TRIM(C200))=0</formula>
    </cfRule>
  </conditionalFormatting>
  <conditionalFormatting sqref="E14">
    <cfRule type="containsBlanks" dxfId="65" priority="88">
      <formula>LEN(TRIM(E14))=0</formula>
    </cfRule>
  </conditionalFormatting>
  <conditionalFormatting sqref="E16:E19">
    <cfRule type="containsBlanks" dxfId="64" priority="89">
      <formula>LEN(TRIM(E16))=0</formula>
    </cfRule>
  </conditionalFormatting>
  <conditionalFormatting sqref="E21:E22">
    <cfRule type="containsBlanks" dxfId="63" priority="86">
      <formula>LEN(TRIM(E21))=0</formula>
    </cfRule>
  </conditionalFormatting>
  <conditionalFormatting sqref="E24:E25">
    <cfRule type="containsBlanks" dxfId="62" priority="84">
      <formula>LEN(TRIM(E24))=0</formula>
    </cfRule>
  </conditionalFormatting>
  <conditionalFormatting sqref="E27:E28">
    <cfRule type="containsBlanks" dxfId="61" priority="83">
      <formula>LEN(TRIM(E27))=0</formula>
    </cfRule>
  </conditionalFormatting>
  <conditionalFormatting sqref="E30:E33">
    <cfRule type="containsBlanks" dxfId="60" priority="80">
      <formula>LEN(TRIM(E30))=0</formula>
    </cfRule>
  </conditionalFormatting>
  <conditionalFormatting sqref="E37:E40">
    <cfRule type="containsBlanks" dxfId="59" priority="78">
      <formula>LEN(TRIM(E37))=0</formula>
    </cfRule>
  </conditionalFormatting>
  <conditionalFormatting sqref="E44">
    <cfRule type="containsBlanks" dxfId="58" priority="76">
      <formula>LEN(TRIM(E44))=0</formula>
    </cfRule>
  </conditionalFormatting>
  <conditionalFormatting sqref="E48:E49">
    <cfRule type="containsBlanks" dxfId="57" priority="73">
      <formula>LEN(TRIM(E48))=0</formula>
    </cfRule>
  </conditionalFormatting>
  <conditionalFormatting sqref="E51:E52">
    <cfRule type="containsBlanks" dxfId="56" priority="71">
      <formula>LEN(TRIM(E51))=0</formula>
    </cfRule>
  </conditionalFormatting>
  <conditionalFormatting sqref="E56:E58">
    <cfRule type="containsBlanks" dxfId="55" priority="69">
      <formula>LEN(TRIM(E56))=0</formula>
    </cfRule>
  </conditionalFormatting>
  <conditionalFormatting sqref="E61">
    <cfRule type="containsBlanks" dxfId="54" priority="67">
      <formula>LEN(TRIM(E61))=0</formula>
    </cfRule>
  </conditionalFormatting>
  <conditionalFormatting sqref="E65">
    <cfRule type="containsBlanks" dxfId="53" priority="65">
      <formula>LEN(TRIM(E65))=0</formula>
    </cfRule>
  </conditionalFormatting>
  <conditionalFormatting sqref="E72">
    <cfRule type="containsBlanks" dxfId="52" priority="61">
      <formula>LEN(TRIM(E72))=0</formula>
    </cfRule>
  </conditionalFormatting>
  <conditionalFormatting sqref="E74:E76">
    <cfRule type="containsBlanks" dxfId="51" priority="60">
      <formula>LEN(TRIM(E74))=0</formula>
    </cfRule>
  </conditionalFormatting>
  <conditionalFormatting sqref="E78">
    <cfRule type="containsBlanks" dxfId="50" priority="59">
      <formula>LEN(TRIM(E78))=0</formula>
    </cfRule>
  </conditionalFormatting>
  <conditionalFormatting sqref="E99:E102">
    <cfRule type="containsBlanks" dxfId="49" priority="56">
      <formula>LEN(TRIM(E99))=0</formula>
    </cfRule>
  </conditionalFormatting>
  <conditionalFormatting sqref="E104">
    <cfRule type="containsBlanks" dxfId="48" priority="51">
      <formula>LEN(TRIM(E104))=0</formula>
    </cfRule>
  </conditionalFormatting>
  <conditionalFormatting sqref="E106:E108">
    <cfRule type="containsBlanks" dxfId="47" priority="52">
      <formula>LEN(TRIM(E106))=0</formula>
    </cfRule>
  </conditionalFormatting>
  <conditionalFormatting sqref="E112:E115">
    <cfRule type="containsBlanks" dxfId="46" priority="40">
      <formula>LEN(TRIM(E112))=0</formula>
    </cfRule>
  </conditionalFormatting>
  <conditionalFormatting sqref="E117:E122">
    <cfRule type="containsBlanks" dxfId="45" priority="41">
      <formula>LEN(TRIM(E117))=0</formula>
    </cfRule>
  </conditionalFormatting>
  <conditionalFormatting sqref="E124:E132">
    <cfRule type="containsBlanks" dxfId="44" priority="42">
      <formula>LEN(TRIM(E124))=0</formula>
    </cfRule>
  </conditionalFormatting>
  <conditionalFormatting sqref="E134">
    <cfRule type="containsBlanks" dxfId="43" priority="43">
      <formula>LEN(TRIM(E134))=0</formula>
    </cfRule>
  </conditionalFormatting>
  <conditionalFormatting sqref="E136:E142">
    <cfRule type="containsBlanks" dxfId="42" priority="44">
      <formula>LEN(TRIM(E136))=0</formula>
    </cfRule>
  </conditionalFormatting>
  <conditionalFormatting sqref="E146:E147">
    <cfRule type="containsBlanks" dxfId="41" priority="38">
      <formula>LEN(TRIM(E146))=0</formula>
    </cfRule>
  </conditionalFormatting>
  <conditionalFormatting sqref="E149:E152">
    <cfRule type="containsBlanks" dxfId="40" priority="35">
      <formula>LEN(TRIM(E149))=0</formula>
    </cfRule>
  </conditionalFormatting>
  <conditionalFormatting sqref="E156:E157">
    <cfRule type="containsBlanks" dxfId="39" priority="33">
      <formula>LEN(TRIM(E156))=0</formula>
    </cfRule>
  </conditionalFormatting>
  <conditionalFormatting sqref="E160:E161">
    <cfRule type="containsBlanks" dxfId="38" priority="32">
      <formula>LEN(TRIM(E160))=0</formula>
    </cfRule>
  </conditionalFormatting>
  <conditionalFormatting sqref="E165:E166">
    <cfRule type="containsBlanks" dxfId="37" priority="29">
      <formula>LEN(TRIM(E165))=0</formula>
    </cfRule>
  </conditionalFormatting>
  <conditionalFormatting sqref="E168">
    <cfRule type="containsBlanks" dxfId="36" priority="27">
      <formula>LEN(TRIM(E168))=0</formula>
    </cfRule>
  </conditionalFormatting>
  <conditionalFormatting sqref="E174:E175">
    <cfRule type="containsBlanks" dxfId="35" priority="18">
      <formula>LEN(TRIM(E174))=0</formula>
    </cfRule>
  </conditionalFormatting>
  <conditionalFormatting sqref="E179:E181">
    <cfRule type="containsBlanks" dxfId="34" priority="16">
      <formula>LEN(TRIM(E179))=0</formula>
    </cfRule>
  </conditionalFormatting>
  <conditionalFormatting sqref="E183:E189">
    <cfRule type="containsBlanks" dxfId="33" priority="14">
      <formula>LEN(TRIM(E183))=0</formula>
    </cfRule>
  </conditionalFormatting>
  <conditionalFormatting sqref="E191">
    <cfRule type="containsBlanks" dxfId="32" priority="12">
      <formula>LEN(TRIM(E191))=0</formula>
    </cfRule>
  </conditionalFormatting>
  <conditionalFormatting sqref="E193:E194">
    <cfRule type="containsBlanks" dxfId="31" priority="9">
      <formula>LEN(TRIM(E193))=0</formula>
    </cfRule>
  </conditionalFormatting>
  <conditionalFormatting sqref="E196">
    <cfRule type="containsBlanks" dxfId="30" priority="7">
      <formula>LEN(TRIM(E196))=0</formula>
    </cfRule>
  </conditionalFormatting>
  <conditionalFormatting sqref="E198">
    <cfRule type="containsBlanks" dxfId="29" priority="5">
      <formula>LEN(TRIM(E198))=0</formula>
    </cfRule>
  </conditionalFormatting>
  <conditionalFormatting sqref="E202">
    <cfRule type="containsBlanks" dxfId="28" priority="2">
      <formula>LEN(TRIM(E202))=0</formula>
    </cfRule>
  </conditionalFormatting>
  <conditionalFormatting sqref="E204">
    <cfRule type="containsBlanks" dxfId="27" priority="1">
      <formula>LEN(TRIM(E204))=0</formula>
    </cfRule>
  </conditionalFormatting>
  <pageMargins left="0.19685039370078741" right="0.19685039370078741" top="0.39370078740157483" bottom="0.39370078740157483" header="0.19685039370078741" footer="0.19685039370078741"/>
  <pageSetup paperSize="9" scale="86" firstPageNumber="2" orientation="landscape" useFirstPageNumber="1" r:id="rId1"/>
  <headerFooter>
    <oddFooter>&amp;C&amp;P</oddFooter>
  </headerFooter>
  <ignoredErrors>
    <ignoredError sqref="B20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48"/>
  <sheetViews>
    <sheetView showGridLines="0" zoomScaleNormal="100" workbookViewId="0">
      <selection activeCell="C42" sqref="C42"/>
    </sheetView>
  </sheetViews>
  <sheetFormatPr defaultColWidth="9.140625" defaultRowHeight="12.75" x14ac:dyDescent="0.2"/>
  <cols>
    <col min="1" max="1" width="83" style="1" customWidth="1"/>
    <col min="2" max="2" width="14.7109375" style="1" bestFit="1" customWidth="1"/>
    <col min="3" max="3" width="15.140625" style="1" bestFit="1" customWidth="1"/>
    <col min="4" max="5" width="14.7109375" style="1" bestFit="1" customWidth="1"/>
    <col min="6" max="7" width="8.5703125" style="1" bestFit="1" customWidth="1"/>
    <col min="8" max="16384" width="9.140625" style="1"/>
  </cols>
  <sheetData>
    <row r="2" spans="1:16" s="3" customFormat="1" ht="15.75" x14ac:dyDescent="0.25">
      <c r="A2" s="208" t="s">
        <v>117</v>
      </c>
      <c r="B2" s="208"/>
      <c r="C2" s="208"/>
      <c r="D2" s="208"/>
      <c r="E2" s="208"/>
      <c r="F2" s="208"/>
      <c r="G2" s="208"/>
    </row>
    <row r="3" spans="1:16" x14ac:dyDescent="0.2">
      <c r="A3" s="51"/>
      <c r="B3" s="51"/>
      <c r="C3" s="51"/>
      <c r="D3" s="51"/>
      <c r="E3" s="51"/>
      <c r="F3" s="51"/>
      <c r="G3" s="51"/>
    </row>
    <row r="4" spans="1:16" ht="38.25" x14ac:dyDescent="0.2">
      <c r="A4" s="63" t="s">
        <v>118</v>
      </c>
      <c r="B4" s="30" t="s">
        <v>279</v>
      </c>
      <c r="C4" s="30" t="s">
        <v>293</v>
      </c>
      <c r="D4" s="30" t="s">
        <v>294</v>
      </c>
      <c r="E4" s="30" t="s">
        <v>292</v>
      </c>
      <c r="F4" s="43" t="s">
        <v>195</v>
      </c>
      <c r="G4" s="43" t="s">
        <v>196</v>
      </c>
    </row>
    <row r="5" spans="1:16" s="4" customFormat="1" ht="11.25" x14ac:dyDescent="0.2">
      <c r="A5" s="61">
        <v>1</v>
      </c>
      <c r="B5" s="61">
        <v>2</v>
      </c>
      <c r="C5" s="61">
        <v>3</v>
      </c>
      <c r="D5" s="61">
        <v>4</v>
      </c>
      <c r="E5" s="61">
        <v>5</v>
      </c>
      <c r="F5" s="61" t="s">
        <v>113</v>
      </c>
      <c r="G5" s="61" t="s">
        <v>114</v>
      </c>
    </row>
    <row r="6" spans="1:16" x14ac:dyDescent="0.2">
      <c r="A6" s="7" t="s">
        <v>119</v>
      </c>
      <c r="B6" s="7"/>
      <c r="C6" s="7"/>
      <c r="D6" s="7"/>
      <c r="E6" s="7"/>
      <c r="F6" s="7"/>
      <c r="G6" s="7"/>
    </row>
    <row r="7" spans="1:16" ht="15.75" x14ac:dyDescent="0.25">
      <c r="A7" s="55" t="s">
        <v>164</v>
      </c>
      <c r="B7" s="67">
        <f>B8</f>
        <v>4976.6400000000003</v>
      </c>
      <c r="C7" s="67">
        <f t="shared" ref="C7:E7" si="0">C8</f>
        <v>21600</v>
      </c>
      <c r="D7" s="67">
        <f t="shared" si="0"/>
        <v>21600</v>
      </c>
      <c r="E7" s="67">
        <f t="shared" si="0"/>
        <v>15061.43</v>
      </c>
      <c r="F7" s="124">
        <f>IFERROR(E7/B7*100,"-")</f>
        <v>302.64254597479419</v>
      </c>
      <c r="G7" s="124">
        <f>IFERROR(E7/D7*100,"-")</f>
        <v>69.728842592592599</v>
      </c>
      <c r="I7" s="140"/>
      <c r="J7" s="102"/>
      <c r="K7" s="102"/>
      <c r="L7" s="102"/>
      <c r="M7" s="102"/>
      <c r="N7" s="102"/>
      <c r="O7" s="102"/>
      <c r="P7" s="102"/>
    </row>
    <row r="8" spans="1:16" ht="15.75" x14ac:dyDescent="0.25">
      <c r="A8" s="56" t="s">
        <v>152</v>
      </c>
      <c r="B8" s="14">
        <v>4976.6400000000003</v>
      </c>
      <c r="C8" s="14">
        <v>21600</v>
      </c>
      <c r="D8" s="14">
        <v>21600</v>
      </c>
      <c r="E8" s="14">
        <v>15061.43</v>
      </c>
      <c r="F8" s="125">
        <f t="shared" ref="F8:F23" si="1">IFERROR(E8/B8*100,"-")</f>
        <v>302.64254597479419</v>
      </c>
      <c r="G8" s="125">
        <f t="shared" ref="G8:G23" si="2">IFERROR(E8/D8*100,"-")</f>
        <v>69.728842592592599</v>
      </c>
      <c r="I8" s="140"/>
      <c r="J8" s="102"/>
      <c r="K8" s="102"/>
      <c r="L8" s="102"/>
      <c r="M8" s="102"/>
      <c r="N8" s="102"/>
      <c r="O8" s="102"/>
      <c r="P8" s="102"/>
    </row>
    <row r="9" spans="1:16" x14ac:dyDescent="0.2">
      <c r="A9" s="55" t="s">
        <v>165</v>
      </c>
      <c r="B9" s="67">
        <f>B10</f>
        <v>2092.15</v>
      </c>
      <c r="C9" s="67">
        <f t="shared" ref="C9:E9" si="3">C10</f>
        <v>7500</v>
      </c>
      <c r="D9" s="67">
        <f t="shared" si="3"/>
        <v>7500</v>
      </c>
      <c r="E9" s="67">
        <f t="shared" si="3"/>
        <v>1850.15</v>
      </c>
      <c r="F9" s="124">
        <f t="shared" si="1"/>
        <v>88.432951748201617</v>
      </c>
      <c r="G9" s="124">
        <f t="shared" si="2"/>
        <v>24.668666666666667</v>
      </c>
      <c r="I9" s="141"/>
      <c r="J9" s="102"/>
      <c r="K9" s="102"/>
      <c r="L9" s="102"/>
      <c r="M9" s="102"/>
      <c r="N9" s="102"/>
      <c r="O9" s="102"/>
      <c r="P9" s="102"/>
    </row>
    <row r="10" spans="1:16" x14ac:dyDescent="0.2">
      <c r="A10" s="56" t="s">
        <v>159</v>
      </c>
      <c r="B10" s="14">
        <v>2092.15</v>
      </c>
      <c r="C10" s="14">
        <v>7500</v>
      </c>
      <c r="D10" s="14">
        <v>7500</v>
      </c>
      <c r="E10" s="14">
        <v>1850.15</v>
      </c>
      <c r="F10" s="125">
        <f t="shared" si="1"/>
        <v>88.432951748201617</v>
      </c>
      <c r="G10" s="125">
        <f t="shared" si="2"/>
        <v>24.668666666666667</v>
      </c>
      <c r="I10" s="102"/>
      <c r="J10" s="102"/>
      <c r="K10" s="102"/>
      <c r="L10" s="102"/>
      <c r="M10" s="102"/>
      <c r="N10" s="102"/>
      <c r="O10" s="102"/>
      <c r="P10" s="102"/>
    </row>
    <row r="11" spans="1:16" x14ac:dyDescent="0.2">
      <c r="A11" s="55" t="s">
        <v>166</v>
      </c>
      <c r="B11" s="67">
        <f>B12+B13</f>
        <v>78625.709999999992</v>
      </c>
      <c r="C11" s="67">
        <f t="shared" ref="C11:E11" si="4">C12+C13</f>
        <v>118600</v>
      </c>
      <c r="D11" s="67">
        <f t="shared" si="4"/>
        <v>118600</v>
      </c>
      <c r="E11" s="67">
        <f t="shared" si="4"/>
        <v>86991.13</v>
      </c>
      <c r="F11" s="124">
        <f t="shared" si="1"/>
        <v>110.6395478018577</v>
      </c>
      <c r="G11" s="124">
        <f t="shared" si="2"/>
        <v>73.348338954468801</v>
      </c>
    </row>
    <row r="12" spans="1:16" x14ac:dyDescent="0.2">
      <c r="A12" s="56" t="s">
        <v>155</v>
      </c>
      <c r="B12" s="14">
        <v>19874.71</v>
      </c>
      <c r="C12" s="14">
        <v>37000</v>
      </c>
      <c r="D12" s="14">
        <v>37000</v>
      </c>
      <c r="E12" s="14">
        <v>18648.64</v>
      </c>
      <c r="F12" s="125">
        <f t="shared" si="1"/>
        <v>93.831004326604017</v>
      </c>
      <c r="G12" s="125">
        <f t="shared" si="2"/>
        <v>50.40172972972973</v>
      </c>
    </row>
    <row r="13" spans="1:16" x14ac:dyDescent="0.2">
      <c r="A13" s="56" t="s">
        <v>158</v>
      </c>
      <c r="B13" s="14">
        <v>58751</v>
      </c>
      <c r="C13" s="14">
        <v>81600</v>
      </c>
      <c r="D13" s="14">
        <v>81600</v>
      </c>
      <c r="E13" s="14">
        <v>68342.490000000005</v>
      </c>
      <c r="F13" s="125">
        <f t="shared" si="1"/>
        <v>116.32566254191418</v>
      </c>
      <c r="G13" s="125">
        <f t="shared" si="2"/>
        <v>83.753051470588247</v>
      </c>
    </row>
    <row r="14" spans="1:16" x14ac:dyDescent="0.2">
      <c r="A14" s="55" t="s">
        <v>167</v>
      </c>
      <c r="B14" s="67">
        <f>B15+B16</f>
        <v>722216.95</v>
      </c>
      <c r="C14" s="67">
        <f t="shared" ref="C14:E14" si="5">C15+C16</f>
        <v>8759663</v>
      </c>
      <c r="D14" s="67">
        <f t="shared" si="5"/>
        <v>8759663</v>
      </c>
      <c r="E14" s="67">
        <f t="shared" si="5"/>
        <v>728204.82</v>
      </c>
      <c r="F14" s="124">
        <f t="shared" si="1"/>
        <v>100.82909574470662</v>
      </c>
      <c r="G14" s="124">
        <f t="shared" si="2"/>
        <v>8.3131602208897757</v>
      </c>
    </row>
    <row r="15" spans="1:16" x14ac:dyDescent="0.2">
      <c r="A15" s="56" t="s">
        <v>156</v>
      </c>
      <c r="B15" s="14">
        <v>1652.44</v>
      </c>
      <c r="C15" s="14">
        <v>6813723</v>
      </c>
      <c r="D15" s="14">
        <v>6813723</v>
      </c>
      <c r="E15" s="14">
        <v>1678</v>
      </c>
      <c r="F15" s="125">
        <f t="shared" si="1"/>
        <v>101.54680351480235</v>
      </c>
      <c r="G15" s="125">
        <f t="shared" si="2"/>
        <v>2.4626771590215802E-2</v>
      </c>
    </row>
    <row r="16" spans="1:16" x14ac:dyDescent="0.2">
      <c r="A16" s="56" t="s">
        <v>157</v>
      </c>
      <c r="B16" s="14">
        <v>720564.51</v>
      </c>
      <c r="C16" s="14">
        <v>1945940</v>
      </c>
      <c r="D16" s="14">
        <v>1945940</v>
      </c>
      <c r="E16" s="14">
        <v>726526.82</v>
      </c>
      <c r="F16" s="125">
        <f t="shared" si="1"/>
        <v>100.82744985594697</v>
      </c>
      <c r="G16" s="125">
        <f t="shared" si="2"/>
        <v>37.335520108533657</v>
      </c>
    </row>
    <row r="17" spans="1:7" x14ac:dyDescent="0.2">
      <c r="A17" s="55" t="s">
        <v>200</v>
      </c>
      <c r="B17" s="67">
        <f>B18</f>
        <v>310</v>
      </c>
      <c r="C17" s="67">
        <f t="shared" ref="C17:E17" si="6">C18</f>
        <v>10000</v>
      </c>
      <c r="D17" s="67">
        <f t="shared" si="6"/>
        <v>10000</v>
      </c>
      <c r="E17" s="67">
        <f t="shared" si="6"/>
        <v>0</v>
      </c>
      <c r="F17" s="124">
        <f t="shared" si="1"/>
        <v>0</v>
      </c>
      <c r="G17" s="124">
        <f t="shared" si="2"/>
        <v>0</v>
      </c>
    </row>
    <row r="18" spans="1:7" x14ac:dyDescent="0.2">
      <c r="A18" s="56" t="s">
        <v>199</v>
      </c>
      <c r="B18" s="14">
        <v>310</v>
      </c>
      <c r="C18" s="14">
        <v>10000</v>
      </c>
      <c r="D18" s="14">
        <v>10000</v>
      </c>
      <c r="E18" s="14">
        <v>0</v>
      </c>
      <c r="F18" s="125">
        <f t="shared" si="1"/>
        <v>0</v>
      </c>
      <c r="G18" s="125">
        <f t="shared" si="2"/>
        <v>0</v>
      </c>
    </row>
    <row r="19" spans="1:7" x14ac:dyDescent="0.2">
      <c r="A19" s="55" t="s">
        <v>224</v>
      </c>
      <c r="B19" s="67">
        <f>B20+B21</f>
        <v>0</v>
      </c>
      <c r="C19" s="67">
        <f t="shared" ref="C19:E19" si="7">C20+C21</f>
        <v>0</v>
      </c>
      <c r="D19" s="67">
        <f t="shared" si="7"/>
        <v>0</v>
      </c>
      <c r="E19" s="67">
        <f t="shared" si="7"/>
        <v>0</v>
      </c>
      <c r="F19" s="124" t="str">
        <f t="shared" si="1"/>
        <v>-</v>
      </c>
      <c r="G19" s="124" t="str">
        <f t="shared" si="2"/>
        <v>-</v>
      </c>
    </row>
    <row r="20" spans="1:7" x14ac:dyDescent="0.2">
      <c r="A20" s="56" t="s">
        <v>153</v>
      </c>
      <c r="B20" s="14">
        <v>0</v>
      </c>
      <c r="C20" s="14">
        <v>0</v>
      </c>
      <c r="D20" s="14">
        <v>0</v>
      </c>
      <c r="E20" s="14">
        <v>0</v>
      </c>
      <c r="F20" s="125" t="str">
        <f t="shared" si="1"/>
        <v>-</v>
      </c>
      <c r="G20" s="125" t="str">
        <f t="shared" si="2"/>
        <v>-</v>
      </c>
    </row>
    <row r="21" spans="1:7" x14ac:dyDescent="0.2">
      <c r="A21" s="56" t="s">
        <v>168</v>
      </c>
      <c r="B21" s="115">
        <v>0</v>
      </c>
      <c r="C21" s="115">
        <v>0</v>
      </c>
      <c r="D21" s="115">
        <v>0</v>
      </c>
      <c r="E21" s="115">
        <v>0</v>
      </c>
      <c r="F21" s="125" t="str">
        <f t="shared" si="1"/>
        <v>-</v>
      </c>
      <c r="G21" s="125" t="str">
        <f t="shared" si="2"/>
        <v>-</v>
      </c>
    </row>
    <row r="22" spans="1:7" x14ac:dyDescent="0.2">
      <c r="A22" s="56"/>
      <c r="B22" s="11"/>
      <c r="C22" s="11"/>
      <c r="D22" s="11"/>
      <c r="E22" s="11"/>
      <c r="F22" s="125"/>
      <c r="G22" s="125"/>
    </row>
    <row r="23" spans="1:7" x14ac:dyDescent="0.2">
      <c r="A23" s="65" t="s">
        <v>19</v>
      </c>
      <c r="B23" s="66">
        <f>B7+B9+B11+B14+B17+B19</f>
        <v>808221.45</v>
      </c>
      <c r="C23" s="66">
        <f t="shared" ref="C23:E23" si="8">C7+C9+C11+C14+C17+C19</f>
        <v>8917363</v>
      </c>
      <c r="D23" s="66">
        <f t="shared" si="8"/>
        <v>8917363</v>
      </c>
      <c r="E23" s="66">
        <f t="shared" si="8"/>
        <v>832107.52999999991</v>
      </c>
      <c r="F23" s="108">
        <f t="shared" si="1"/>
        <v>102.95538803133719</v>
      </c>
      <c r="G23" s="108">
        <f t="shared" si="2"/>
        <v>9.3313183505033948</v>
      </c>
    </row>
    <row r="24" spans="1:7" s="5" customFormat="1" x14ac:dyDescent="0.2">
      <c r="B24" s="93"/>
      <c r="C24" s="93"/>
      <c r="D24" s="93"/>
      <c r="E24" s="93"/>
      <c r="F24" s="95"/>
      <c r="G24" s="95"/>
    </row>
    <row r="25" spans="1:7" x14ac:dyDescent="0.2">
      <c r="B25" s="76"/>
      <c r="C25" s="76"/>
      <c r="D25" s="76"/>
      <c r="E25" s="76"/>
      <c r="F25" s="50"/>
      <c r="G25" s="50"/>
    </row>
    <row r="26" spans="1:7" x14ac:dyDescent="0.2">
      <c r="B26" s="76"/>
      <c r="C26" s="76"/>
      <c r="D26" s="76"/>
      <c r="E26" s="76"/>
      <c r="F26" s="96"/>
      <c r="G26" s="96"/>
    </row>
    <row r="27" spans="1:7" x14ac:dyDescent="0.2">
      <c r="A27" s="7" t="s">
        <v>120</v>
      </c>
      <c r="B27" s="94"/>
      <c r="C27" s="94"/>
      <c r="D27" s="94"/>
      <c r="E27" s="94"/>
      <c r="F27" s="58"/>
      <c r="G27" s="58"/>
    </row>
    <row r="28" spans="1:7" x14ac:dyDescent="0.2">
      <c r="A28" s="55" t="s">
        <v>164</v>
      </c>
      <c r="B28" s="118">
        <f>B29</f>
        <v>5487.16</v>
      </c>
      <c r="C28" s="118">
        <f t="shared" ref="C28:E28" si="9">C29</f>
        <v>21600</v>
      </c>
      <c r="D28" s="118">
        <f t="shared" si="9"/>
        <v>21600</v>
      </c>
      <c r="E28" s="118">
        <f t="shared" si="9"/>
        <v>8640.94</v>
      </c>
      <c r="F28" s="124">
        <f t="shared" ref="F28:F46" si="10">IFERROR(E28/B28*100,"-")</f>
        <v>157.47563402561616</v>
      </c>
      <c r="G28" s="124">
        <f t="shared" ref="G28:G46" si="11">IFERROR(E28/D28*100,"-")</f>
        <v>40.004351851851858</v>
      </c>
    </row>
    <row r="29" spans="1:7" x14ac:dyDescent="0.2">
      <c r="A29" s="56" t="s">
        <v>152</v>
      </c>
      <c r="B29" s="119">
        <v>5487.16</v>
      </c>
      <c r="C29" s="119">
        <v>21600</v>
      </c>
      <c r="D29" s="119">
        <v>21600</v>
      </c>
      <c r="E29" s="119">
        <v>8640.94</v>
      </c>
      <c r="F29" s="125">
        <f t="shared" si="10"/>
        <v>157.47563402561616</v>
      </c>
      <c r="G29" s="125">
        <f t="shared" si="11"/>
        <v>40.004351851851858</v>
      </c>
    </row>
    <row r="30" spans="1:7" x14ac:dyDescent="0.2">
      <c r="A30" s="55" t="s">
        <v>165</v>
      </c>
      <c r="B30" s="118">
        <f>B31</f>
        <v>16.68</v>
      </c>
      <c r="C30" s="118">
        <f t="shared" ref="C30:E30" si="12">C31</f>
        <v>7500</v>
      </c>
      <c r="D30" s="118">
        <f t="shared" si="12"/>
        <v>7500</v>
      </c>
      <c r="E30" s="118">
        <f t="shared" si="12"/>
        <v>1137.5</v>
      </c>
      <c r="F30" s="124">
        <f t="shared" si="10"/>
        <v>6819.5443645083942</v>
      </c>
      <c r="G30" s="124">
        <f t="shared" si="11"/>
        <v>15.166666666666668</v>
      </c>
    </row>
    <row r="31" spans="1:7" x14ac:dyDescent="0.2">
      <c r="A31" s="56" t="s">
        <v>159</v>
      </c>
      <c r="B31" s="119">
        <v>16.68</v>
      </c>
      <c r="C31" s="119">
        <v>7500</v>
      </c>
      <c r="D31" s="119">
        <v>7500</v>
      </c>
      <c r="E31" s="119">
        <v>1137.5</v>
      </c>
      <c r="F31" s="125">
        <f t="shared" si="10"/>
        <v>6819.5443645083942</v>
      </c>
      <c r="G31" s="125">
        <f t="shared" si="11"/>
        <v>15.166666666666668</v>
      </c>
    </row>
    <row r="32" spans="1:7" x14ac:dyDescent="0.2">
      <c r="A32" s="55" t="s">
        <v>166</v>
      </c>
      <c r="B32" s="118">
        <f>B33+B34</f>
        <v>63511.93</v>
      </c>
      <c r="C32" s="118">
        <f t="shared" ref="C32:E32" si="13">C33+C34</f>
        <v>118600</v>
      </c>
      <c r="D32" s="118">
        <f t="shared" si="13"/>
        <v>118600</v>
      </c>
      <c r="E32" s="118">
        <f t="shared" si="13"/>
        <v>84105.98</v>
      </c>
      <c r="F32" s="124">
        <f t="shared" si="10"/>
        <v>132.42548289746509</v>
      </c>
      <c r="G32" s="124">
        <f t="shared" si="11"/>
        <v>70.915666104553125</v>
      </c>
    </row>
    <row r="33" spans="1:7" x14ac:dyDescent="0.2">
      <c r="A33" s="56" t="s">
        <v>155</v>
      </c>
      <c r="B33" s="119">
        <v>15612.37</v>
      </c>
      <c r="C33" s="119">
        <v>37000</v>
      </c>
      <c r="D33" s="119">
        <v>37000</v>
      </c>
      <c r="E33" s="119">
        <v>15703.97</v>
      </c>
      <c r="F33" s="125">
        <f t="shared" si="10"/>
        <v>100.58671425286488</v>
      </c>
      <c r="G33" s="125">
        <f t="shared" si="11"/>
        <v>42.44316216216216</v>
      </c>
    </row>
    <row r="34" spans="1:7" x14ac:dyDescent="0.2">
      <c r="A34" s="56" t="s">
        <v>158</v>
      </c>
      <c r="B34" s="119">
        <v>47899.56</v>
      </c>
      <c r="C34" s="119">
        <v>81600</v>
      </c>
      <c r="D34" s="119">
        <v>81600</v>
      </c>
      <c r="E34" s="119">
        <v>68402.009999999995</v>
      </c>
      <c r="F34" s="125">
        <f t="shared" si="10"/>
        <v>142.8030027833241</v>
      </c>
      <c r="G34" s="125">
        <f t="shared" si="11"/>
        <v>83.825992647058825</v>
      </c>
    </row>
    <row r="35" spans="1:7" x14ac:dyDescent="0.2">
      <c r="A35" s="55" t="s">
        <v>167</v>
      </c>
      <c r="B35" s="118">
        <f>B36+B37</f>
        <v>678564.73</v>
      </c>
      <c r="C35" s="118">
        <f t="shared" ref="C35:E35" si="14">C36+C37</f>
        <v>8759663</v>
      </c>
      <c r="D35" s="118">
        <f t="shared" si="14"/>
        <v>8759663</v>
      </c>
      <c r="E35" s="118">
        <f t="shared" si="14"/>
        <v>837200.63</v>
      </c>
      <c r="F35" s="124">
        <f t="shared" si="10"/>
        <v>123.37815288454502</v>
      </c>
      <c r="G35" s="124">
        <f t="shared" si="11"/>
        <v>9.5574524956039983</v>
      </c>
    </row>
    <row r="36" spans="1:7" x14ac:dyDescent="0.2">
      <c r="A36" s="56" t="s">
        <v>156</v>
      </c>
      <c r="B36" s="119">
        <v>1562.65</v>
      </c>
      <c r="C36" s="119">
        <v>6813723</v>
      </c>
      <c r="D36" s="119">
        <v>6813723</v>
      </c>
      <c r="E36" s="119">
        <v>1678</v>
      </c>
      <c r="F36" s="125">
        <f t="shared" si="10"/>
        <v>107.38169135762968</v>
      </c>
      <c r="G36" s="125">
        <f t="shared" si="11"/>
        <v>2.4626771590215802E-2</v>
      </c>
    </row>
    <row r="37" spans="1:7" x14ac:dyDescent="0.2">
      <c r="A37" s="56" t="s">
        <v>157</v>
      </c>
      <c r="B37" s="119">
        <v>677002.08</v>
      </c>
      <c r="C37" s="119">
        <v>1945940</v>
      </c>
      <c r="D37" s="119">
        <v>1945940</v>
      </c>
      <c r="E37" s="119">
        <v>835522.63</v>
      </c>
      <c r="F37" s="125">
        <f t="shared" si="10"/>
        <v>123.41507577052053</v>
      </c>
      <c r="G37" s="125">
        <f t="shared" si="11"/>
        <v>42.936710792727425</v>
      </c>
    </row>
    <row r="38" spans="1:7" x14ac:dyDescent="0.2">
      <c r="A38" s="55" t="s">
        <v>200</v>
      </c>
      <c r="B38" s="118">
        <f>B39</f>
        <v>6387.5</v>
      </c>
      <c r="C38" s="118">
        <f t="shared" ref="C38:E38" si="15">C39</f>
        <v>10000</v>
      </c>
      <c r="D38" s="118">
        <f t="shared" si="15"/>
        <v>10000</v>
      </c>
      <c r="E38" s="118">
        <f t="shared" si="15"/>
        <v>0</v>
      </c>
      <c r="F38" s="124">
        <f t="shared" si="10"/>
        <v>0</v>
      </c>
      <c r="G38" s="124">
        <f t="shared" si="11"/>
        <v>0</v>
      </c>
    </row>
    <row r="39" spans="1:7" x14ac:dyDescent="0.2">
      <c r="A39" s="56" t="s">
        <v>199</v>
      </c>
      <c r="B39" s="119">
        <v>6387.5</v>
      </c>
      <c r="C39" s="119">
        <v>10000</v>
      </c>
      <c r="D39" s="119">
        <v>10000</v>
      </c>
      <c r="E39" s="119">
        <v>0</v>
      </c>
      <c r="F39" s="125">
        <f t="shared" si="10"/>
        <v>0</v>
      </c>
      <c r="G39" s="125">
        <f t="shared" si="11"/>
        <v>0</v>
      </c>
    </row>
    <row r="40" spans="1:7" x14ac:dyDescent="0.2">
      <c r="A40" s="55" t="s">
        <v>224</v>
      </c>
      <c r="B40" s="118">
        <f>B41+B42</f>
        <v>0</v>
      </c>
      <c r="C40" s="118">
        <f t="shared" ref="C40:E40" si="16">C41+C42</f>
        <v>0</v>
      </c>
      <c r="D40" s="118">
        <f t="shared" si="16"/>
        <v>0</v>
      </c>
      <c r="E40" s="118">
        <f t="shared" si="16"/>
        <v>0</v>
      </c>
      <c r="F40" s="124" t="str">
        <f t="shared" si="10"/>
        <v>-</v>
      </c>
      <c r="G40" s="124" t="str">
        <f t="shared" si="11"/>
        <v>-</v>
      </c>
    </row>
    <row r="41" spans="1:7" x14ac:dyDescent="0.2">
      <c r="A41" s="56" t="s">
        <v>153</v>
      </c>
      <c r="B41" s="119">
        <v>0</v>
      </c>
      <c r="C41" s="119">
        <v>0</v>
      </c>
      <c r="D41" s="119">
        <v>0</v>
      </c>
      <c r="E41" s="119">
        <v>0</v>
      </c>
      <c r="F41" s="125" t="str">
        <f t="shared" si="10"/>
        <v>-</v>
      </c>
      <c r="G41" s="125" t="str">
        <f t="shared" si="11"/>
        <v>-</v>
      </c>
    </row>
    <row r="42" spans="1:7" x14ac:dyDescent="0.2">
      <c r="A42" s="56" t="s">
        <v>168</v>
      </c>
      <c r="B42" s="23">
        <v>0</v>
      </c>
      <c r="C42" s="23">
        <v>0</v>
      </c>
      <c r="D42" s="23">
        <v>0</v>
      </c>
      <c r="E42" s="23">
        <v>0</v>
      </c>
      <c r="F42" s="125" t="str">
        <f t="shared" si="10"/>
        <v>-</v>
      </c>
      <c r="G42" s="125" t="str">
        <f t="shared" si="11"/>
        <v>-</v>
      </c>
    </row>
    <row r="43" spans="1:7" x14ac:dyDescent="0.2">
      <c r="A43" s="55" t="s">
        <v>169</v>
      </c>
      <c r="B43" s="118">
        <f>B44</f>
        <v>0</v>
      </c>
      <c r="C43" s="118">
        <f t="shared" ref="C43:E43" si="17">C44</f>
        <v>0</v>
      </c>
      <c r="D43" s="118">
        <f t="shared" si="17"/>
        <v>0</v>
      </c>
      <c r="E43" s="118">
        <f t="shared" si="17"/>
        <v>0</v>
      </c>
      <c r="F43" s="124" t="str">
        <f t="shared" si="10"/>
        <v>-</v>
      </c>
      <c r="G43" s="124" t="str">
        <f t="shared" si="11"/>
        <v>-</v>
      </c>
    </row>
    <row r="44" spans="1:7" x14ac:dyDescent="0.2">
      <c r="A44" s="56" t="s">
        <v>154</v>
      </c>
      <c r="B44" s="23">
        <v>0</v>
      </c>
      <c r="C44" s="23">
        <v>0</v>
      </c>
      <c r="D44" s="23">
        <v>0</v>
      </c>
      <c r="E44" s="23">
        <v>0</v>
      </c>
      <c r="F44" s="125" t="str">
        <f t="shared" si="10"/>
        <v>-</v>
      </c>
      <c r="G44" s="125" t="str">
        <f t="shared" si="11"/>
        <v>-</v>
      </c>
    </row>
    <row r="45" spans="1:7" x14ac:dyDescent="0.2">
      <c r="A45" s="56"/>
      <c r="B45" s="119"/>
      <c r="C45" s="119"/>
      <c r="D45" s="119"/>
      <c r="E45" s="119"/>
      <c r="F45" s="125"/>
      <c r="G45" s="125"/>
    </row>
    <row r="46" spans="1:7" x14ac:dyDescent="0.2">
      <c r="A46" s="65" t="s">
        <v>101</v>
      </c>
      <c r="B46" s="121">
        <f>B28+B30+B32+B35+B38+B40+B43</f>
        <v>753968</v>
      </c>
      <c r="C46" s="121">
        <f t="shared" ref="C46:E46" si="18">C28+C30+C32+C35+C38+C40+C43</f>
        <v>8917363</v>
      </c>
      <c r="D46" s="121">
        <f t="shared" si="18"/>
        <v>8917363</v>
      </c>
      <c r="E46" s="121">
        <f t="shared" si="18"/>
        <v>931085.05</v>
      </c>
      <c r="F46" s="108">
        <f t="shared" si="10"/>
        <v>123.49132191286634</v>
      </c>
      <c r="G46" s="108">
        <f t="shared" si="11"/>
        <v>10.441259933009345</v>
      </c>
    </row>
    <row r="48" spans="1:7" x14ac:dyDescent="0.2">
      <c r="B48" s="76"/>
      <c r="C48" s="76"/>
      <c r="D48" s="76"/>
      <c r="E48" s="76"/>
      <c r="F48" s="76"/>
      <c r="G48" s="76"/>
    </row>
  </sheetData>
  <mergeCells count="1">
    <mergeCell ref="A2:G2"/>
  </mergeCells>
  <conditionalFormatting sqref="B8:E8">
    <cfRule type="containsBlanks" dxfId="26" priority="13">
      <formula>LEN(TRIM(B8))=0</formula>
    </cfRule>
  </conditionalFormatting>
  <conditionalFormatting sqref="B10:E10">
    <cfRule type="containsBlanks" dxfId="25" priority="12">
      <formula>LEN(TRIM(B10))=0</formula>
    </cfRule>
  </conditionalFormatting>
  <conditionalFormatting sqref="B12:E13">
    <cfRule type="containsBlanks" dxfId="24" priority="11">
      <formula>LEN(TRIM(B12))=0</formula>
    </cfRule>
  </conditionalFormatting>
  <conditionalFormatting sqref="B15:E16">
    <cfRule type="containsBlanks" dxfId="23" priority="10">
      <formula>LEN(TRIM(B15))=0</formula>
    </cfRule>
  </conditionalFormatting>
  <conditionalFormatting sqref="B18:E18">
    <cfRule type="containsBlanks" dxfId="22" priority="9">
      <formula>LEN(TRIM(B18))=0</formula>
    </cfRule>
  </conditionalFormatting>
  <conditionalFormatting sqref="B20:E21">
    <cfRule type="containsBlanks" dxfId="21" priority="8">
      <formula>LEN(TRIM(B20))=0</formula>
    </cfRule>
  </conditionalFormatting>
  <conditionalFormatting sqref="B29:E29">
    <cfRule type="containsBlanks" dxfId="20" priority="7">
      <formula>LEN(TRIM(B29))=0</formula>
    </cfRule>
  </conditionalFormatting>
  <conditionalFormatting sqref="B31:E31">
    <cfRule type="containsBlanks" dxfId="19" priority="6">
      <formula>LEN(TRIM(B31))=0</formula>
    </cfRule>
  </conditionalFormatting>
  <conditionalFormatting sqref="B33:E34">
    <cfRule type="containsBlanks" dxfId="18" priority="5">
      <formula>LEN(TRIM(B33))=0</formula>
    </cfRule>
  </conditionalFormatting>
  <conditionalFormatting sqref="B36:E37">
    <cfRule type="containsBlanks" dxfId="17" priority="4">
      <formula>LEN(TRIM(B36))=0</formula>
    </cfRule>
  </conditionalFormatting>
  <conditionalFormatting sqref="B39:E39">
    <cfRule type="containsBlanks" dxfId="16" priority="3">
      <formula>LEN(TRIM(B39))=0</formula>
    </cfRule>
  </conditionalFormatting>
  <conditionalFormatting sqref="B41:E42">
    <cfRule type="containsBlanks" dxfId="15" priority="2">
      <formula>LEN(TRIM(B41))=0</formula>
    </cfRule>
  </conditionalFormatting>
  <conditionalFormatting sqref="B44:E44">
    <cfRule type="containsBlanks" dxfId="14" priority="1">
      <formula>LEN(TRIM(B44))=0</formula>
    </cfRule>
  </conditionalFormatting>
  <pageMargins left="0.19685039370078741" right="0.19685039370078741" top="0.39370078740157483" bottom="0.39370078740157483" header="0.19685039370078741" footer="0.19685039370078741"/>
  <pageSetup paperSize="9" scale="88" firstPageNumber="7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0"/>
  <sheetViews>
    <sheetView showGridLines="0" zoomScaleNormal="100" workbookViewId="0">
      <selection activeCell="E31" sqref="E31"/>
    </sheetView>
  </sheetViews>
  <sheetFormatPr defaultColWidth="9.140625" defaultRowHeight="12.75" x14ac:dyDescent="0.2"/>
  <cols>
    <col min="1" max="1" width="100.140625" style="1" customWidth="1"/>
    <col min="2" max="2" width="16.7109375" style="1" customWidth="1"/>
    <col min="3" max="3" width="15.28515625" style="1" bestFit="1" customWidth="1"/>
    <col min="4" max="4" width="15.85546875" style="1" bestFit="1" customWidth="1"/>
    <col min="5" max="5" width="16" style="1" customWidth="1"/>
    <col min="6" max="6" width="9.140625" style="1" bestFit="1" customWidth="1"/>
    <col min="7" max="7" width="8.5703125" style="1" bestFit="1" customWidth="1"/>
    <col min="8" max="16384" width="9.140625" style="1"/>
  </cols>
  <sheetData>
    <row r="1" spans="1:16" s="3" customFormat="1" ht="13.5" customHeight="1" x14ac:dyDescent="0.25">
      <c r="A1" s="208" t="s">
        <v>121</v>
      </c>
      <c r="B1" s="208"/>
      <c r="C1" s="208"/>
      <c r="D1" s="208"/>
      <c r="E1" s="208"/>
      <c r="F1" s="208"/>
      <c r="G1" s="208"/>
    </row>
    <row r="2" spans="1:16" ht="3.75" customHeight="1" x14ac:dyDescent="0.2">
      <c r="A2" s="51"/>
      <c r="B2" s="51"/>
      <c r="C2" s="51"/>
      <c r="D2" s="51"/>
      <c r="E2" s="51"/>
      <c r="F2" s="51"/>
      <c r="G2" s="51"/>
    </row>
    <row r="3" spans="1:16" ht="38.25" x14ac:dyDescent="0.2">
      <c r="A3" s="63" t="s">
        <v>122</v>
      </c>
      <c r="B3" s="30" t="s">
        <v>279</v>
      </c>
      <c r="C3" s="30" t="s">
        <v>293</v>
      </c>
      <c r="D3" s="30" t="s">
        <v>294</v>
      </c>
      <c r="E3" s="30" t="s">
        <v>292</v>
      </c>
      <c r="F3" s="43" t="s">
        <v>195</v>
      </c>
      <c r="G3" s="43" t="s">
        <v>196</v>
      </c>
    </row>
    <row r="4" spans="1:16" s="4" customFormat="1" ht="8.25" customHeight="1" x14ac:dyDescent="0.2">
      <c r="A4" s="61">
        <v>1</v>
      </c>
      <c r="B4" s="61">
        <v>2</v>
      </c>
      <c r="C4" s="61">
        <v>3</v>
      </c>
      <c r="D4" s="61">
        <v>4</v>
      </c>
      <c r="E4" s="61">
        <v>5</v>
      </c>
      <c r="F4" s="61" t="s">
        <v>113</v>
      </c>
      <c r="G4" s="61" t="s">
        <v>114</v>
      </c>
    </row>
    <row r="5" spans="1:16" x14ac:dyDescent="0.2">
      <c r="A5" s="7" t="s">
        <v>128</v>
      </c>
      <c r="B5" s="7"/>
      <c r="C5" s="7"/>
      <c r="D5" s="7"/>
      <c r="E5" s="7"/>
      <c r="F5" s="7"/>
      <c r="G5" s="7"/>
    </row>
    <row r="6" spans="1:16" ht="15.75" x14ac:dyDescent="0.25">
      <c r="A6" s="112" t="s">
        <v>123</v>
      </c>
      <c r="B6" s="128">
        <f>SUM(B7:B11)</f>
        <v>0</v>
      </c>
      <c r="C6" s="128">
        <f t="shared" ref="C6:E6" si="0">SUM(C7:C11)</f>
        <v>0</v>
      </c>
      <c r="D6" s="128">
        <f t="shared" si="0"/>
        <v>0</v>
      </c>
      <c r="E6" s="128">
        <f t="shared" si="0"/>
        <v>0</v>
      </c>
      <c r="F6" s="130" t="str">
        <f>IFERROR(E6/B6*100,"-")</f>
        <v>-</v>
      </c>
      <c r="G6" s="130" t="str">
        <f>IFERROR(E6/D6*100,"-")</f>
        <v>-</v>
      </c>
      <c r="I6" s="140"/>
      <c r="J6" s="102"/>
      <c r="K6" s="102"/>
      <c r="L6" s="102"/>
      <c r="M6" s="102"/>
      <c r="N6" s="102"/>
      <c r="O6" s="102"/>
      <c r="P6" s="102"/>
    </row>
    <row r="7" spans="1:16" ht="15.75" x14ac:dyDescent="0.25">
      <c r="A7" s="60" t="s">
        <v>170</v>
      </c>
      <c r="B7" s="23">
        <v>0</v>
      </c>
      <c r="C7" s="23">
        <v>0</v>
      </c>
      <c r="D7" s="23">
        <v>0</v>
      </c>
      <c r="E7" s="23">
        <v>0</v>
      </c>
      <c r="F7" s="125" t="str">
        <f t="shared" ref="F7:F38" si="1">IFERROR(E7/B7*100,"-")</f>
        <v>-</v>
      </c>
      <c r="G7" s="125" t="str">
        <f t="shared" ref="G7:G38" si="2">IFERROR(E7/D7*100,"-")</f>
        <v>-</v>
      </c>
      <c r="I7" s="140"/>
      <c r="J7" s="102"/>
      <c r="K7" s="102"/>
      <c r="L7" s="102"/>
      <c r="M7" s="102"/>
      <c r="N7" s="102"/>
      <c r="O7" s="102"/>
      <c r="P7" s="102"/>
    </row>
    <row r="8" spans="1:16" x14ac:dyDescent="0.2">
      <c r="A8" s="60" t="s">
        <v>218</v>
      </c>
      <c r="B8" s="23">
        <v>0</v>
      </c>
      <c r="C8" s="23">
        <v>0</v>
      </c>
      <c r="D8" s="23">
        <v>0</v>
      </c>
      <c r="E8" s="23">
        <v>0</v>
      </c>
      <c r="F8" s="125" t="str">
        <f t="shared" si="1"/>
        <v>-</v>
      </c>
      <c r="G8" s="125" t="str">
        <f t="shared" si="2"/>
        <v>-</v>
      </c>
      <c r="I8" s="141"/>
      <c r="J8" s="102"/>
      <c r="K8" s="102"/>
      <c r="L8" s="102"/>
      <c r="M8" s="102"/>
      <c r="N8" s="102"/>
      <c r="O8" s="102"/>
      <c r="P8" s="102"/>
    </row>
    <row r="9" spans="1:16" x14ac:dyDescent="0.2">
      <c r="A9" s="60" t="s">
        <v>171</v>
      </c>
      <c r="B9" s="23">
        <v>0</v>
      </c>
      <c r="C9" s="23">
        <v>0</v>
      </c>
      <c r="D9" s="23">
        <v>0</v>
      </c>
      <c r="E9" s="23">
        <v>0</v>
      </c>
      <c r="F9" s="125" t="str">
        <f t="shared" si="1"/>
        <v>-</v>
      </c>
      <c r="G9" s="125" t="str">
        <f t="shared" si="2"/>
        <v>-</v>
      </c>
      <c r="I9" s="102"/>
      <c r="J9" s="102"/>
      <c r="K9" s="102"/>
      <c r="L9" s="102"/>
      <c r="M9" s="102"/>
      <c r="N9" s="102"/>
      <c r="O9" s="102"/>
      <c r="P9" s="102"/>
    </row>
    <row r="10" spans="1:16" x14ac:dyDescent="0.2">
      <c r="A10" s="60" t="s">
        <v>172</v>
      </c>
      <c r="B10" s="23">
        <v>0</v>
      </c>
      <c r="C10" s="23">
        <v>0</v>
      </c>
      <c r="D10" s="23">
        <v>0</v>
      </c>
      <c r="E10" s="23">
        <v>0</v>
      </c>
      <c r="F10" s="125" t="str">
        <f t="shared" si="1"/>
        <v>-</v>
      </c>
      <c r="G10" s="125" t="str">
        <f t="shared" si="2"/>
        <v>-</v>
      </c>
    </row>
    <row r="11" spans="1:16" x14ac:dyDescent="0.2">
      <c r="A11" s="60" t="s">
        <v>173</v>
      </c>
      <c r="B11" s="23">
        <v>0</v>
      </c>
      <c r="C11" s="23">
        <v>0</v>
      </c>
      <c r="D11" s="23">
        <v>0</v>
      </c>
      <c r="E11" s="23">
        <v>0</v>
      </c>
      <c r="F11" s="125" t="str">
        <f t="shared" si="1"/>
        <v>-</v>
      </c>
      <c r="G11" s="125" t="str">
        <f t="shared" si="2"/>
        <v>-</v>
      </c>
    </row>
    <row r="12" spans="1:16" x14ac:dyDescent="0.2">
      <c r="A12" s="100" t="s">
        <v>124</v>
      </c>
      <c r="B12" s="128">
        <f>SUM(B13:B16)</f>
        <v>0</v>
      </c>
      <c r="C12" s="128">
        <f t="shared" ref="C12:E12" si="3">SUM(C13:C16)</f>
        <v>0</v>
      </c>
      <c r="D12" s="128">
        <f t="shared" si="3"/>
        <v>0</v>
      </c>
      <c r="E12" s="128">
        <f t="shared" si="3"/>
        <v>0</v>
      </c>
      <c r="F12" s="130" t="str">
        <f t="shared" si="1"/>
        <v>-</v>
      </c>
      <c r="G12" s="130" t="str">
        <f t="shared" si="2"/>
        <v>-</v>
      </c>
    </row>
    <row r="13" spans="1:16" x14ac:dyDescent="0.2">
      <c r="A13" s="60" t="s">
        <v>174</v>
      </c>
      <c r="B13" s="23">
        <v>0</v>
      </c>
      <c r="C13" s="23">
        <v>0</v>
      </c>
      <c r="D13" s="23">
        <v>0</v>
      </c>
      <c r="E13" s="23">
        <v>0</v>
      </c>
      <c r="F13" s="125" t="str">
        <f t="shared" si="1"/>
        <v>-</v>
      </c>
      <c r="G13" s="125" t="str">
        <f t="shared" si="2"/>
        <v>-</v>
      </c>
    </row>
    <row r="14" spans="1:16" x14ac:dyDescent="0.2">
      <c r="A14" s="60" t="s">
        <v>175</v>
      </c>
      <c r="B14" s="23">
        <v>0</v>
      </c>
      <c r="C14" s="23">
        <v>0</v>
      </c>
      <c r="D14" s="23">
        <v>0</v>
      </c>
      <c r="E14" s="23">
        <v>0</v>
      </c>
      <c r="F14" s="125" t="str">
        <f t="shared" si="1"/>
        <v>-</v>
      </c>
      <c r="G14" s="125" t="str">
        <f t="shared" si="2"/>
        <v>-</v>
      </c>
    </row>
    <row r="15" spans="1:16" x14ac:dyDescent="0.2">
      <c r="A15" s="60" t="s">
        <v>176</v>
      </c>
      <c r="B15" s="23">
        <v>0</v>
      </c>
      <c r="C15" s="23">
        <v>0</v>
      </c>
      <c r="D15" s="23">
        <v>0</v>
      </c>
      <c r="E15" s="23">
        <v>0</v>
      </c>
      <c r="F15" s="125" t="str">
        <f t="shared" si="1"/>
        <v>-</v>
      </c>
      <c r="G15" s="125" t="str">
        <f t="shared" si="2"/>
        <v>-</v>
      </c>
    </row>
    <row r="16" spans="1:16" x14ac:dyDescent="0.2">
      <c r="A16" s="60" t="s">
        <v>177</v>
      </c>
      <c r="B16" s="23">
        <v>0</v>
      </c>
      <c r="C16" s="23">
        <v>0</v>
      </c>
      <c r="D16" s="23">
        <v>0</v>
      </c>
      <c r="E16" s="23">
        <v>0</v>
      </c>
      <c r="F16" s="125" t="str">
        <f t="shared" si="1"/>
        <v>-</v>
      </c>
      <c r="G16" s="125" t="str">
        <f t="shared" si="2"/>
        <v>-</v>
      </c>
    </row>
    <row r="17" spans="1:7" x14ac:dyDescent="0.2">
      <c r="A17" s="100" t="s">
        <v>125</v>
      </c>
      <c r="B17" s="128">
        <f>SUM(B18:B23)</f>
        <v>0</v>
      </c>
      <c r="C17" s="128">
        <f t="shared" ref="C17:E17" si="4">SUM(C18:C23)</f>
        <v>0</v>
      </c>
      <c r="D17" s="128">
        <f t="shared" si="4"/>
        <v>0</v>
      </c>
      <c r="E17" s="128">
        <f t="shared" si="4"/>
        <v>0</v>
      </c>
      <c r="F17" s="130" t="str">
        <f t="shared" si="1"/>
        <v>-</v>
      </c>
      <c r="G17" s="130" t="str">
        <f t="shared" si="2"/>
        <v>-</v>
      </c>
    </row>
    <row r="18" spans="1:7" x14ac:dyDescent="0.2">
      <c r="A18" s="60" t="s">
        <v>178</v>
      </c>
      <c r="B18" s="23">
        <v>0</v>
      </c>
      <c r="C18" s="23">
        <v>0</v>
      </c>
      <c r="D18" s="23">
        <v>0</v>
      </c>
      <c r="E18" s="23">
        <v>0</v>
      </c>
      <c r="F18" s="125" t="str">
        <f t="shared" si="1"/>
        <v>-</v>
      </c>
      <c r="G18" s="125" t="str">
        <f t="shared" si="2"/>
        <v>-</v>
      </c>
    </row>
    <row r="19" spans="1:7" x14ac:dyDescent="0.2">
      <c r="A19" s="60" t="s">
        <v>179</v>
      </c>
      <c r="B19" s="23">
        <v>0</v>
      </c>
      <c r="C19" s="23">
        <v>0</v>
      </c>
      <c r="D19" s="23">
        <v>0</v>
      </c>
      <c r="E19" s="23">
        <v>0</v>
      </c>
      <c r="F19" s="125" t="str">
        <f t="shared" si="1"/>
        <v>-</v>
      </c>
      <c r="G19" s="125" t="str">
        <f t="shared" si="2"/>
        <v>-</v>
      </c>
    </row>
    <row r="20" spans="1:7" x14ac:dyDescent="0.2">
      <c r="A20" s="60" t="s">
        <v>219</v>
      </c>
      <c r="B20" s="23">
        <v>0</v>
      </c>
      <c r="C20" s="23">
        <v>0</v>
      </c>
      <c r="D20" s="23">
        <v>0</v>
      </c>
      <c r="E20" s="23">
        <v>0</v>
      </c>
      <c r="F20" s="125" t="str">
        <f t="shared" si="1"/>
        <v>-</v>
      </c>
      <c r="G20" s="125" t="str">
        <f t="shared" si="2"/>
        <v>-</v>
      </c>
    </row>
    <row r="21" spans="1:7" s="5" customFormat="1" x14ac:dyDescent="0.2">
      <c r="A21" s="60" t="s">
        <v>180</v>
      </c>
      <c r="B21" s="23">
        <v>0</v>
      </c>
      <c r="C21" s="23">
        <v>0</v>
      </c>
      <c r="D21" s="23">
        <v>0</v>
      </c>
      <c r="E21" s="23">
        <v>0</v>
      </c>
      <c r="F21" s="125" t="str">
        <f t="shared" si="1"/>
        <v>-</v>
      </c>
      <c r="G21" s="125" t="str">
        <f t="shared" si="2"/>
        <v>-</v>
      </c>
    </row>
    <row r="22" spans="1:7" x14ac:dyDescent="0.2">
      <c r="A22" s="60" t="s">
        <v>181</v>
      </c>
      <c r="B22" s="23">
        <v>0</v>
      </c>
      <c r="C22" s="23">
        <v>0</v>
      </c>
      <c r="D22" s="23">
        <v>0</v>
      </c>
      <c r="E22" s="23">
        <v>0</v>
      </c>
      <c r="F22" s="125" t="str">
        <f t="shared" si="1"/>
        <v>-</v>
      </c>
      <c r="G22" s="125" t="str">
        <f t="shared" si="2"/>
        <v>-</v>
      </c>
    </row>
    <row r="23" spans="1:7" x14ac:dyDescent="0.2">
      <c r="A23" s="60" t="s">
        <v>182</v>
      </c>
      <c r="B23" s="23">
        <v>0</v>
      </c>
      <c r="C23" s="23">
        <v>0</v>
      </c>
      <c r="D23" s="23">
        <v>0</v>
      </c>
      <c r="E23" s="23">
        <v>0</v>
      </c>
      <c r="F23" s="125" t="str">
        <f t="shared" si="1"/>
        <v>-</v>
      </c>
      <c r="G23" s="125" t="str">
        <f t="shared" si="2"/>
        <v>-</v>
      </c>
    </row>
    <row r="24" spans="1:7" x14ac:dyDescent="0.2">
      <c r="A24" s="100" t="s">
        <v>126</v>
      </c>
      <c r="B24" s="128">
        <f>SUM(B25:B31)</f>
        <v>753968</v>
      </c>
      <c r="C24" s="128">
        <f t="shared" ref="C24:E24" si="5">SUM(C25:C31)</f>
        <v>8917363</v>
      </c>
      <c r="D24" s="128">
        <f t="shared" si="5"/>
        <v>8917363</v>
      </c>
      <c r="E24" s="128">
        <f t="shared" si="5"/>
        <v>931085.05</v>
      </c>
      <c r="F24" s="130">
        <f t="shared" si="1"/>
        <v>123.49132191286634</v>
      </c>
      <c r="G24" s="130">
        <f t="shared" si="2"/>
        <v>10.441259933009345</v>
      </c>
    </row>
    <row r="25" spans="1:7" x14ac:dyDescent="0.2">
      <c r="A25" s="60" t="s">
        <v>183</v>
      </c>
      <c r="B25" s="119">
        <v>751657.79</v>
      </c>
      <c r="C25" s="119">
        <v>8916313</v>
      </c>
      <c r="D25" s="119">
        <v>8916313</v>
      </c>
      <c r="E25" s="119">
        <v>930441.8</v>
      </c>
      <c r="F25" s="125">
        <f t="shared" si="1"/>
        <v>123.78529330481626</v>
      </c>
      <c r="G25" s="125">
        <f t="shared" si="2"/>
        <v>10.435275208485841</v>
      </c>
    </row>
    <row r="26" spans="1:7" x14ac:dyDescent="0.2">
      <c r="A26" s="60" t="s">
        <v>184</v>
      </c>
      <c r="B26" s="23">
        <v>0</v>
      </c>
      <c r="C26" s="23">
        <v>0</v>
      </c>
      <c r="D26" s="23">
        <v>0</v>
      </c>
      <c r="E26" s="23">
        <v>0</v>
      </c>
      <c r="F26" s="125" t="str">
        <f t="shared" si="1"/>
        <v>-</v>
      </c>
      <c r="G26" s="125" t="str">
        <f t="shared" si="2"/>
        <v>-</v>
      </c>
    </row>
    <row r="27" spans="1:7" x14ac:dyDescent="0.2">
      <c r="A27" s="60" t="s">
        <v>185</v>
      </c>
      <c r="B27" s="23">
        <v>0</v>
      </c>
      <c r="C27" s="23">
        <v>0</v>
      </c>
      <c r="D27" s="23">
        <v>0</v>
      </c>
      <c r="E27" s="23">
        <v>0</v>
      </c>
      <c r="F27" s="125" t="str">
        <f t="shared" si="1"/>
        <v>-</v>
      </c>
      <c r="G27" s="125" t="str">
        <f t="shared" si="2"/>
        <v>-</v>
      </c>
    </row>
    <row r="28" spans="1:7" x14ac:dyDescent="0.2">
      <c r="A28" s="60" t="s">
        <v>186</v>
      </c>
      <c r="B28" s="23">
        <v>0</v>
      </c>
      <c r="C28" s="23">
        <v>80</v>
      </c>
      <c r="D28" s="23">
        <v>80</v>
      </c>
      <c r="E28" s="23">
        <v>0</v>
      </c>
      <c r="F28" s="125" t="str">
        <f t="shared" si="1"/>
        <v>-</v>
      </c>
      <c r="G28" s="125">
        <f t="shared" si="2"/>
        <v>0</v>
      </c>
    </row>
    <row r="29" spans="1:7" x14ac:dyDescent="0.2">
      <c r="A29" s="60" t="s">
        <v>187</v>
      </c>
      <c r="B29" s="119">
        <v>1662.95</v>
      </c>
      <c r="C29" s="119">
        <v>320</v>
      </c>
      <c r="D29" s="119">
        <v>320</v>
      </c>
      <c r="E29" s="119">
        <v>0</v>
      </c>
      <c r="F29" s="125">
        <f t="shared" si="1"/>
        <v>0</v>
      </c>
      <c r="G29" s="125">
        <f t="shared" si="2"/>
        <v>0</v>
      </c>
    </row>
    <row r="30" spans="1:7" x14ac:dyDescent="0.2">
      <c r="A30" s="60" t="s">
        <v>188</v>
      </c>
      <c r="B30" s="23">
        <v>0</v>
      </c>
      <c r="C30" s="23">
        <v>0</v>
      </c>
      <c r="D30" s="23">
        <v>0</v>
      </c>
      <c r="E30" s="23">
        <v>0</v>
      </c>
      <c r="F30" s="125" t="str">
        <f t="shared" si="1"/>
        <v>-</v>
      </c>
      <c r="G30" s="125" t="str">
        <f t="shared" si="2"/>
        <v>-</v>
      </c>
    </row>
    <row r="31" spans="1:7" x14ac:dyDescent="0.2">
      <c r="A31" s="60" t="s">
        <v>189</v>
      </c>
      <c r="B31" s="23">
        <v>647.26</v>
      </c>
      <c r="C31" s="23">
        <v>650</v>
      </c>
      <c r="D31" s="23">
        <v>650</v>
      </c>
      <c r="E31" s="23">
        <v>643.25</v>
      </c>
      <c r="F31" s="125">
        <f t="shared" si="1"/>
        <v>99.380465346228718</v>
      </c>
      <c r="G31" s="125">
        <f t="shared" si="2"/>
        <v>98.961538461538453</v>
      </c>
    </row>
    <row r="32" spans="1:7" x14ac:dyDescent="0.2">
      <c r="A32" s="100" t="s">
        <v>127</v>
      </c>
      <c r="B32" s="128">
        <f>SUM(B33:B36)</f>
        <v>0</v>
      </c>
      <c r="C32" s="128">
        <f t="shared" ref="C32:E32" si="6">SUM(C33:C36)</f>
        <v>0</v>
      </c>
      <c r="D32" s="128">
        <f t="shared" si="6"/>
        <v>0</v>
      </c>
      <c r="E32" s="128">
        <f t="shared" si="6"/>
        <v>0</v>
      </c>
      <c r="F32" s="130" t="str">
        <f t="shared" si="1"/>
        <v>-</v>
      </c>
      <c r="G32" s="130" t="str">
        <f t="shared" si="2"/>
        <v>-</v>
      </c>
    </row>
    <row r="33" spans="1:7" x14ac:dyDescent="0.2">
      <c r="A33" s="60" t="s">
        <v>190</v>
      </c>
      <c r="B33" s="23">
        <v>0</v>
      </c>
      <c r="C33" s="23">
        <v>0</v>
      </c>
      <c r="D33" s="23">
        <v>0</v>
      </c>
      <c r="E33" s="23">
        <v>0</v>
      </c>
      <c r="F33" s="125" t="str">
        <f t="shared" si="1"/>
        <v>-</v>
      </c>
      <c r="G33" s="125" t="str">
        <f t="shared" si="2"/>
        <v>-</v>
      </c>
    </row>
    <row r="34" spans="1:7" s="5" customFormat="1" x14ac:dyDescent="0.2">
      <c r="A34" s="60" t="s">
        <v>191</v>
      </c>
      <c r="B34" s="23">
        <v>0</v>
      </c>
      <c r="C34" s="23">
        <v>0</v>
      </c>
      <c r="D34" s="23">
        <v>0</v>
      </c>
      <c r="E34" s="23">
        <v>0</v>
      </c>
      <c r="F34" s="125" t="str">
        <f t="shared" si="1"/>
        <v>-</v>
      </c>
      <c r="G34" s="125" t="str">
        <f t="shared" si="2"/>
        <v>-</v>
      </c>
    </row>
    <row r="35" spans="1:7" x14ac:dyDescent="0.2">
      <c r="A35" s="60" t="s">
        <v>192</v>
      </c>
      <c r="B35" s="23">
        <v>0</v>
      </c>
      <c r="C35" s="23">
        <v>0</v>
      </c>
      <c r="D35" s="23">
        <v>0</v>
      </c>
      <c r="E35" s="23">
        <v>0</v>
      </c>
      <c r="F35" s="125" t="str">
        <f t="shared" si="1"/>
        <v>-</v>
      </c>
      <c r="G35" s="125" t="str">
        <f t="shared" si="2"/>
        <v>-</v>
      </c>
    </row>
    <row r="36" spans="1:7" x14ac:dyDescent="0.2">
      <c r="A36" s="60" t="s">
        <v>193</v>
      </c>
      <c r="B36" s="23">
        <v>0</v>
      </c>
      <c r="C36" s="23">
        <v>0</v>
      </c>
      <c r="D36" s="23">
        <v>0</v>
      </c>
      <c r="E36" s="23">
        <v>0</v>
      </c>
      <c r="F36" s="125" t="str">
        <f t="shared" si="1"/>
        <v>-</v>
      </c>
      <c r="G36" s="125" t="str">
        <f t="shared" si="2"/>
        <v>-</v>
      </c>
    </row>
    <row r="37" spans="1:7" x14ac:dyDescent="0.2">
      <c r="B37" s="122"/>
      <c r="C37" s="122"/>
      <c r="D37" s="122"/>
      <c r="E37" s="122"/>
      <c r="F37" s="126"/>
      <c r="G37" s="126"/>
    </row>
    <row r="38" spans="1:7" x14ac:dyDescent="0.2">
      <c r="A38" s="99" t="s">
        <v>101</v>
      </c>
      <c r="B38" s="129">
        <f>B6+B12+B17+B24+B32</f>
        <v>753968</v>
      </c>
      <c r="C38" s="129">
        <f t="shared" ref="C38:E38" si="7">C6+C12+C17+C24+C32</f>
        <v>8917363</v>
      </c>
      <c r="D38" s="129">
        <f t="shared" si="7"/>
        <v>8917363</v>
      </c>
      <c r="E38" s="129">
        <f t="shared" si="7"/>
        <v>931085.05</v>
      </c>
      <c r="F38" s="131">
        <f t="shared" si="1"/>
        <v>123.49132191286634</v>
      </c>
      <c r="G38" s="131">
        <f t="shared" si="2"/>
        <v>10.441259933009345</v>
      </c>
    </row>
    <row r="40" spans="1:7" x14ac:dyDescent="0.2">
      <c r="B40" s="76"/>
      <c r="C40" s="76"/>
      <c r="D40" s="76"/>
      <c r="E40" s="76"/>
      <c r="F40" s="76"/>
      <c r="G40" s="76"/>
    </row>
  </sheetData>
  <mergeCells count="1">
    <mergeCell ref="A1:G1"/>
  </mergeCells>
  <conditionalFormatting sqref="B7:E11">
    <cfRule type="containsBlanks" dxfId="13" priority="5">
      <formula>LEN(TRIM(B7))=0</formula>
    </cfRule>
  </conditionalFormatting>
  <conditionalFormatting sqref="B13:E16">
    <cfRule type="containsBlanks" dxfId="12" priority="4">
      <formula>LEN(TRIM(B13))=0</formula>
    </cfRule>
  </conditionalFormatting>
  <conditionalFormatting sqref="B18:E23">
    <cfRule type="containsBlanks" dxfId="11" priority="3">
      <formula>LEN(TRIM(B18))=0</formula>
    </cfRule>
  </conditionalFormatting>
  <conditionalFormatting sqref="B25:E31">
    <cfRule type="containsBlanks" dxfId="10" priority="2">
      <formula>LEN(TRIM(B25))=0</formula>
    </cfRule>
  </conditionalFormatting>
  <conditionalFormatting sqref="B33:E36">
    <cfRule type="containsBlanks" dxfId="9" priority="1">
      <formula>LEN(TRIM(B33))=0</formula>
    </cfRule>
  </conditionalFormatting>
  <pageMargins left="0.19685039370078741" right="0.19685039370078741" top="0.39370078740157483" bottom="0.39370078740157483" header="0.19685039370078741" footer="0.19685039370078741"/>
  <pageSetup paperSize="9" scale="78" firstPageNumber="8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8"/>
  <sheetViews>
    <sheetView showGridLines="0" zoomScaleNormal="100" workbookViewId="0">
      <selection activeCell="E12" sqref="E12"/>
    </sheetView>
  </sheetViews>
  <sheetFormatPr defaultColWidth="9.140625" defaultRowHeight="12.75" x14ac:dyDescent="0.2"/>
  <cols>
    <col min="1" max="1" width="73.7109375" style="1" customWidth="1"/>
    <col min="2" max="3" width="17.28515625" style="1" customWidth="1"/>
    <col min="4" max="4" width="17.7109375" style="1" customWidth="1"/>
    <col min="5" max="5" width="17.28515625" style="1" customWidth="1"/>
    <col min="6" max="6" width="11.140625" style="1" bestFit="1" customWidth="1"/>
    <col min="7" max="7" width="10" style="1" bestFit="1" customWidth="1"/>
    <col min="8" max="16384" width="9.140625" style="1"/>
  </cols>
  <sheetData>
    <row r="1" spans="1:16" s="3" customFormat="1" ht="15.75" x14ac:dyDescent="0.25">
      <c r="A1" s="64" t="s">
        <v>102</v>
      </c>
      <c r="G1" s="9"/>
    </row>
    <row r="3" spans="1:16" s="3" customFormat="1" ht="15.75" x14ac:dyDescent="0.25">
      <c r="A3" s="208" t="s">
        <v>129</v>
      </c>
      <c r="B3" s="208"/>
      <c r="C3" s="208"/>
      <c r="D3" s="208"/>
      <c r="E3" s="208"/>
      <c r="F3" s="208"/>
      <c r="G3" s="208"/>
    </row>
    <row r="4" spans="1:16" x14ac:dyDescent="0.2">
      <c r="A4" s="51"/>
      <c r="B4" s="51"/>
      <c r="C4" s="51"/>
      <c r="D4" s="51"/>
      <c r="E4" s="51"/>
      <c r="F4" s="51"/>
      <c r="G4" s="51"/>
    </row>
    <row r="5" spans="1:16" ht="38.25" x14ac:dyDescent="0.2">
      <c r="A5" s="63" t="s">
        <v>130</v>
      </c>
      <c r="B5" s="30" t="s">
        <v>279</v>
      </c>
      <c r="C5" s="30" t="s">
        <v>293</v>
      </c>
      <c r="D5" s="30" t="s">
        <v>294</v>
      </c>
      <c r="E5" s="30" t="s">
        <v>292</v>
      </c>
      <c r="F5" s="43" t="s">
        <v>195</v>
      </c>
      <c r="G5" s="43" t="s">
        <v>196</v>
      </c>
    </row>
    <row r="6" spans="1:16" s="4" customFormat="1" ht="11.25" x14ac:dyDescent="0.2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 t="s">
        <v>113</v>
      </c>
      <c r="G6" s="61" t="s">
        <v>114</v>
      </c>
    </row>
    <row r="7" spans="1:16" x14ac:dyDescent="0.2">
      <c r="A7" s="7" t="s">
        <v>103</v>
      </c>
      <c r="B7" s="53"/>
      <c r="C7" s="53"/>
      <c r="D7" s="53"/>
      <c r="E7" s="53"/>
      <c r="F7" s="54"/>
      <c r="G7" s="104"/>
    </row>
    <row r="8" spans="1:16" ht="15.75" x14ac:dyDescent="0.25">
      <c r="A8" s="59" t="s">
        <v>104</v>
      </c>
      <c r="B8" s="118">
        <f>B9+B11</f>
        <v>0</v>
      </c>
      <c r="C8" s="118">
        <f t="shared" ref="C8:E8" si="0">C9+C11</f>
        <v>0</v>
      </c>
      <c r="D8" s="118">
        <f t="shared" si="0"/>
        <v>0</v>
      </c>
      <c r="E8" s="118">
        <f t="shared" si="0"/>
        <v>0</v>
      </c>
      <c r="F8" s="124" t="str">
        <f>IFERROR(E8/B8*100,"-")</f>
        <v>-</v>
      </c>
      <c r="G8" s="124" t="str">
        <f>IFERROR(E8/D8*100,"-")</f>
        <v>-</v>
      </c>
      <c r="I8" s="140"/>
      <c r="J8" s="102"/>
      <c r="K8" s="102"/>
      <c r="L8" s="102"/>
      <c r="M8" s="102"/>
      <c r="N8" s="102"/>
      <c r="O8" s="102"/>
      <c r="P8" s="102"/>
    </row>
    <row r="9" spans="1:16" ht="26.25" x14ac:dyDescent="0.25">
      <c r="A9" s="55" t="s">
        <v>194</v>
      </c>
      <c r="B9" s="118">
        <f>B10</f>
        <v>0</v>
      </c>
      <c r="C9" s="118">
        <f t="shared" ref="C9:E9" si="1">C10</f>
        <v>0</v>
      </c>
      <c r="D9" s="118">
        <f t="shared" si="1"/>
        <v>0</v>
      </c>
      <c r="E9" s="118">
        <f t="shared" si="1"/>
        <v>0</v>
      </c>
      <c r="F9" s="124" t="str">
        <f t="shared" ref="F9:F24" si="2">IFERROR(E9/B9*100,"-")</f>
        <v>-</v>
      </c>
      <c r="G9" s="124" t="str">
        <f t="shared" ref="G9:G24" si="3">IFERROR(E9/D9*100,"-")</f>
        <v>-</v>
      </c>
      <c r="I9" s="140"/>
      <c r="J9" s="102"/>
      <c r="K9" s="102"/>
      <c r="L9" s="102"/>
      <c r="M9" s="102"/>
      <c r="N9" s="102"/>
      <c r="O9" s="102"/>
      <c r="P9" s="102"/>
    </row>
    <row r="10" spans="1:16" s="5" customFormat="1" x14ac:dyDescent="0.2">
      <c r="A10" s="56" t="s">
        <v>201</v>
      </c>
      <c r="B10" s="23">
        <v>0</v>
      </c>
      <c r="C10" s="23">
        <v>0</v>
      </c>
      <c r="D10" s="23">
        <v>0</v>
      </c>
      <c r="E10" s="23">
        <v>0</v>
      </c>
      <c r="F10" s="125" t="str">
        <f t="shared" si="2"/>
        <v>-</v>
      </c>
      <c r="G10" s="124" t="str">
        <f t="shared" si="3"/>
        <v>-</v>
      </c>
      <c r="I10" s="141"/>
      <c r="J10" s="142"/>
      <c r="K10" s="142"/>
      <c r="L10" s="142"/>
      <c r="M10" s="142"/>
      <c r="N10" s="142"/>
      <c r="O10" s="142"/>
      <c r="P10" s="142"/>
    </row>
    <row r="11" spans="1:16" s="5" customFormat="1" ht="25.5" x14ac:dyDescent="0.2">
      <c r="A11" s="55" t="s">
        <v>105</v>
      </c>
      <c r="B11" s="118">
        <f>B12</f>
        <v>0</v>
      </c>
      <c r="C11" s="118">
        <f t="shared" ref="C11:E11" si="4">C12</f>
        <v>0</v>
      </c>
      <c r="D11" s="118">
        <f t="shared" si="4"/>
        <v>0</v>
      </c>
      <c r="E11" s="118">
        <f t="shared" si="4"/>
        <v>0</v>
      </c>
      <c r="F11" s="124" t="str">
        <f t="shared" si="2"/>
        <v>-</v>
      </c>
      <c r="G11" s="124" t="str">
        <f t="shared" si="3"/>
        <v>-</v>
      </c>
      <c r="I11" s="142"/>
      <c r="J11" s="142"/>
      <c r="K11" s="142"/>
      <c r="L11" s="142"/>
      <c r="M11" s="142"/>
      <c r="N11" s="142"/>
      <c r="O11" s="142"/>
      <c r="P11" s="142"/>
    </row>
    <row r="12" spans="1:16" x14ac:dyDescent="0.2">
      <c r="A12" s="56" t="s">
        <v>202</v>
      </c>
      <c r="B12" s="23">
        <v>0</v>
      </c>
      <c r="C12" s="23">
        <v>0</v>
      </c>
      <c r="D12" s="23">
        <v>0</v>
      </c>
      <c r="E12" s="23">
        <v>0</v>
      </c>
      <c r="F12" s="125" t="str">
        <f t="shared" si="2"/>
        <v>-</v>
      </c>
      <c r="G12" s="124" t="str">
        <f t="shared" si="3"/>
        <v>-</v>
      </c>
    </row>
    <row r="13" spans="1:16" x14ac:dyDescent="0.2">
      <c r="A13" s="56"/>
      <c r="B13" s="119"/>
      <c r="C13" s="119"/>
      <c r="D13" s="119"/>
      <c r="E13" s="119"/>
      <c r="F13" s="125"/>
      <c r="G13" s="124"/>
    </row>
    <row r="14" spans="1:16" x14ac:dyDescent="0.2">
      <c r="A14" s="65" t="s">
        <v>106</v>
      </c>
      <c r="B14" s="121">
        <f>B8</f>
        <v>0</v>
      </c>
      <c r="C14" s="121">
        <f t="shared" ref="C14:E14" si="5">C8</f>
        <v>0</v>
      </c>
      <c r="D14" s="121">
        <f t="shared" si="5"/>
        <v>0</v>
      </c>
      <c r="E14" s="121">
        <f t="shared" si="5"/>
        <v>0</v>
      </c>
      <c r="F14" s="108" t="str">
        <f t="shared" si="2"/>
        <v>-</v>
      </c>
      <c r="G14" s="108" t="str">
        <f t="shared" si="3"/>
        <v>-</v>
      </c>
    </row>
    <row r="15" spans="1:16" x14ac:dyDescent="0.2">
      <c r="A15" s="60"/>
      <c r="B15" s="122"/>
      <c r="C15" s="122"/>
      <c r="D15" s="122"/>
      <c r="E15" s="122"/>
      <c r="F15" s="126"/>
      <c r="G15" s="127"/>
    </row>
    <row r="16" spans="1:16" x14ac:dyDescent="0.2">
      <c r="A16" s="7" t="s">
        <v>107</v>
      </c>
      <c r="B16" s="117"/>
      <c r="C16" s="117"/>
      <c r="D16" s="117"/>
      <c r="E16" s="117"/>
      <c r="F16" s="123" t="str">
        <f t="shared" si="2"/>
        <v>-</v>
      </c>
      <c r="G16" s="123" t="str">
        <f t="shared" si="3"/>
        <v>-</v>
      </c>
    </row>
    <row r="17" spans="1:7" x14ac:dyDescent="0.2">
      <c r="A17" s="59" t="s">
        <v>108</v>
      </c>
      <c r="B17" s="118">
        <f>B18+B20</f>
        <v>0</v>
      </c>
      <c r="C17" s="118">
        <f t="shared" ref="C17:E17" si="6">C18+C20</f>
        <v>0</v>
      </c>
      <c r="D17" s="118">
        <f t="shared" si="6"/>
        <v>0</v>
      </c>
      <c r="E17" s="118">
        <f t="shared" si="6"/>
        <v>0</v>
      </c>
      <c r="F17" s="124" t="str">
        <f t="shared" si="2"/>
        <v>-</v>
      </c>
      <c r="G17" s="124" t="str">
        <f t="shared" si="3"/>
        <v>-</v>
      </c>
    </row>
    <row r="18" spans="1:7" ht="25.5" x14ac:dyDescent="0.2">
      <c r="A18" s="55" t="s">
        <v>220</v>
      </c>
      <c r="B18" s="118">
        <f>B19</f>
        <v>0</v>
      </c>
      <c r="C18" s="118">
        <f t="shared" ref="C18:E18" si="7">C19</f>
        <v>0</v>
      </c>
      <c r="D18" s="118">
        <f t="shared" si="7"/>
        <v>0</v>
      </c>
      <c r="E18" s="118">
        <f t="shared" si="7"/>
        <v>0</v>
      </c>
      <c r="F18" s="124" t="str">
        <f t="shared" si="2"/>
        <v>-</v>
      </c>
      <c r="G18" s="124" t="str">
        <f t="shared" si="3"/>
        <v>-</v>
      </c>
    </row>
    <row r="19" spans="1:7" x14ac:dyDescent="0.2">
      <c r="A19" s="56" t="s">
        <v>221</v>
      </c>
      <c r="B19" s="23">
        <v>0</v>
      </c>
      <c r="C19" s="23">
        <v>0</v>
      </c>
      <c r="D19" s="23">
        <v>0</v>
      </c>
      <c r="E19" s="23">
        <v>0</v>
      </c>
      <c r="F19" s="125" t="str">
        <f t="shared" si="2"/>
        <v>-</v>
      </c>
      <c r="G19" s="124" t="str">
        <f t="shared" si="3"/>
        <v>-</v>
      </c>
    </row>
    <row r="20" spans="1:7" s="5" customFormat="1" ht="25.5" x14ac:dyDescent="0.2">
      <c r="A20" s="55" t="s">
        <v>109</v>
      </c>
      <c r="B20" s="118">
        <f>B21+B22</f>
        <v>0</v>
      </c>
      <c r="C20" s="118">
        <f t="shared" ref="C20:E20" si="8">C21+C22</f>
        <v>0</v>
      </c>
      <c r="D20" s="118">
        <f t="shared" si="8"/>
        <v>0</v>
      </c>
      <c r="E20" s="118">
        <f t="shared" si="8"/>
        <v>0</v>
      </c>
      <c r="F20" s="124" t="str">
        <f t="shared" si="2"/>
        <v>-</v>
      </c>
      <c r="G20" s="124" t="str">
        <f t="shared" si="3"/>
        <v>-</v>
      </c>
    </row>
    <row r="21" spans="1:7" ht="25.5" x14ac:dyDescent="0.2">
      <c r="A21" s="56" t="s">
        <v>110</v>
      </c>
      <c r="B21" s="23">
        <v>0</v>
      </c>
      <c r="C21" s="23">
        <v>0</v>
      </c>
      <c r="D21" s="23">
        <v>0</v>
      </c>
      <c r="E21" s="23">
        <v>0</v>
      </c>
      <c r="F21" s="125" t="str">
        <f t="shared" si="2"/>
        <v>-</v>
      </c>
      <c r="G21" s="124" t="str">
        <f t="shared" si="3"/>
        <v>-</v>
      </c>
    </row>
    <row r="22" spans="1:7" ht="25.5" x14ac:dyDescent="0.2">
      <c r="A22" s="56" t="s">
        <v>253</v>
      </c>
      <c r="B22" s="23">
        <v>0</v>
      </c>
      <c r="C22" s="23">
        <v>0</v>
      </c>
      <c r="D22" s="23">
        <v>0</v>
      </c>
      <c r="E22" s="23">
        <v>0</v>
      </c>
      <c r="F22" s="125" t="str">
        <f t="shared" si="2"/>
        <v>-</v>
      </c>
      <c r="G22" s="124" t="str">
        <f t="shared" si="3"/>
        <v>-</v>
      </c>
    </row>
    <row r="23" spans="1:7" x14ac:dyDescent="0.2">
      <c r="A23" s="56"/>
      <c r="B23" s="119"/>
      <c r="C23" s="119"/>
      <c r="D23" s="119"/>
      <c r="E23" s="119"/>
      <c r="F23" s="125"/>
      <c r="G23" s="125"/>
    </row>
    <row r="24" spans="1:7" x14ac:dyDescent="0.2">
      <c r="A24" s="65" t="s">
        <v>111</v>
      </c>
      <c r="B24" s="121">
        <f>B17</f>
        <v>0</v>
      </c>
      <c r="C24" s="121">
        <f t="shared" ref="C24:E24" si="9">C17</f>
        <v>0</v>
      </c>
      <c r="D24" s="121">
        <f t="shared" si="9"/>
        <v>0</v>
      </c>
      <c r="E24" s="121">
        <f t="shared" si="9"/>
        <v>0</v>
      </c>
      <c r="F24" s="108" t="str">
        <f t="shared" si="2"/>
        <v>-</v>
      </c>
      <c r="G24" s="108" t="str">
        <f t="shared" si="3"/>
        <v>-</v>
      </c>
    </row>
    <row r="25" spans="1:7" x14ac:dyDescent="0.2">
      <c r="B25" s="76"/>
      <c r="C25" s="76"/>
      <c r="D25" s="76"/>
      <c r="E25" s="76"/>
    </row>
    <row r="28" spans="1:7" x14ac:dyDescent="0.2">
      <c r="B28" s="76"/>
      <c r="C28" s="76"/>
      <c r="D28" s="76"/>
      <c r="E28" s="76"/>
      <c r="F28" s="76"/>
      <c r="G28" s="76"/>
    </row>
  </sheetData>
  <mergeCells count="1">
    <mergeCell ref="A3:G3"/>
  </mergeCells>
  <conditionalFormatting sqref="B10:E10">
    <cfRule type="containsBlanks" dxfId="8" priority="4">
      <formula>LEN(TRIM(B10))=0</formula>
    </cfRule>
  </conditionalFormatting>
  <conditionalFormatting sqref="B12:E12">
    <cfRule type="containsBlanks" dxfId="7" priority="3">
      <formula>LEN(TRIM(B12))=0</formula>
    </cfRule>
  </conditionalFormatting>
  <conditionalFormatting sqref="B19:E19">
    <cfRule type="containsBlanks" dxfId="6" priority="2">
      <formula>LEN(TRIM(B19))=0</formula>
    </cfRule>
  </conditionalFormatting>
  <conditionalFormatting sqref="B21:E22">
    <cfRule type="containsBlanks" dxfId="5" priority="1">
      <formula>LEN(TRIM(B21))=0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9" orientation="landscape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5"/>
  <sheetViews>
    <sheetView showGridLines="0" zoomScaleNormal="100" workbookViewId="0">
      <selection sqref="A1:G1"/>
    </sheetView>
  </sheetViews>
  <sheetFormatPr defaultColWidth="9.140625" defaultRowHeight="12.75" x14ac:dyDescent="0.2"/>
  <cols>
    <col min="1" max="1" width="73.7109375" style="1" customWidth="1"/>
    <col min="2" max="3" width="17.28515625" style="1" customWidth="1"/>
    <col min="4" max="4" width="17.7109375" style="1" customWidth="1"/>
    <col min="5" max="5" width="17.28515625" style="1" customWidth="1"/>
    <col min="6" max="6" width="11.140625" style="50" bestFit="1" customWidth="1"/>
    <col min="7" max="7" width="10" style="50" bestFit="1" customWidth="1"/>
    <col min="8" max="16384" width="9.140625" style="1"/>
  </cols>
  <sheetData>
    <row r="1" spans="1:16" s="3" customFormat="1" ht="15.75" x14ac:dyDescent="0.25">
      <c r="A1" s="208" t="s">
        <v>311</v>
      </c>
      <c r="B1" s="208"/>
      <c r="C1" s="208"/>
      <c r="D1" s="208"/>
      <c r="E1" s="208"/>
      <c r="F1" s="208"/>
      <c r="G1" s="208"/>
    </row>
    <row r="2" spans="1:16" x14ac:dyDescent="0.2">
      <c r="A2" s="51"/>
      <c r="B2" s="51"/>
      <c r="C2" s="51"/>
      <c r="D2" s="51"/>
      <c r="E2" s="51"/>
      <c r="F2" s="69"/>
      <c r="G2" s="69"/>
    </row>
    <row r="3" spans="1:16" ht="38.25" x14ac:dyDescent="0.2">
      <c r="A3" s="63" t="s">
        <v>118</v>
      </c>
      <c r="B3" s="30" t="s">
        <v>279</v>
      </c>
      <c r="C3" s="30" t="s">
        <v>293</v>
      </c>
      <c r="D3" s="30" t="s">
        <v>294</v>
      </c>
      <c r="E3" s="30" t="s">
        <v>292</v>
      </c>
      <c r="F3" s="43" t="s">
        <v>195</v>
      </c>
      <c r="G3" s="43" t="s">
        <v>196</v>
      </c>
    </row>
    <row r="4" spans="1:16" s="4" customFormat="1" ht="11.25" x14ac:dyDescent="0.2">
      <c r="A4" s="61">
        <v>1</v>
      </c>
      <c r="B4" s="61">
        <v>2</v>
      </c>
      <c r="C4" s="61">
        <v>3</v>
      </c>
      <c r="D4" s="61">
        <v>4</v>
      </c>
      <c r="E4" s="61">
        <v>5</v>
      </c>
      <c r="F4" s="70" t="s">
        <v>113</v>
      </c>
      <c r="G4" s="70" t="s">
        <v>114</v>
      </c>
    </row>
    <row r="5" spans="1:16" ht="18.75" customHeight="1" x14ac:dyDescent="0.2">
      <c r="A5" s="7" t="s">
        <v>131</v>
      </c>
      <c r="B5" s="7"/>
      <c r="C5" s="7"/>
      <c r="D5" s="7"/>
      <c r="E5" s="7"/>
      <c r="F5" s="49"/>
      <c r="G5" s="49"/>
    </row>
    <row r="6" spans="1:16" ht="15.75" x14ac:dyDescent="0.25">
      <c r="A6" s="55" t="s">
        <v>164</v>
      </c>
      <c r="B6" s="67">
        <f>B7</f>
        <v>0</v>
      </c>
      <c r="C6" s="67">
        <f t="shared" ref="C6:E6" si="0">C7</f>
        <v>0</v>
      </c>
      <c r="D6" s="67">
        <f t="shared" si="0"/>
        <v>0</v>
      </c>
      <c r="E6" s="67">
        <f t="shared" si="0"/>
        <v>0</v>
      </c>
      <c r="F6" s="6" t="str">
        <f>IFERROR(E6/B6*100,"-")</f>
        <v>-</v>
      </c>
      <c r="G6" s="6" t="str">
        <f>IFERROR(E6/D6*100,"-")</f>
        <v>-</v>
      </c>
      <c r="H6" s="102"/>
      <c r="I6" s="140"/>
      <c r="J6" s="102"/>
      <c r="K6" s="102"/>
      <c r="L6" s="102"/>
      <c r="M6" s="102"/>
      <c r="N6" s="102"/>
      <c r="O6" s="102"/>
      <c r="P6" s="102"/>
    </row>
    <row r="7" spans="1:16" ht="15.75" x14ac:dyDescent="0.25">
      <c r="A7" s="56" t="s">
        <v>152</v>
      </c>
      <c r="B7" s="115">
        <v>0</v>
      </c>
      <c r="C7" s="115">
        <v>0</v>
      </c>
      <c r="D7" s="115">
        <v>0</v>
      </c>
      <c r="E7" s="115">
        <v>0</v>
      </c>
      <c r="F7" s="12" t="str">
        <f t="shared" ref="F7:F11" si="1">IFERROR(E7/B7*100,"-")</f>
        <v>-</v>
      </c>
      <c r="G7" s="12" t="str">
        <f t="shared" ref="G7:G11" si="2">IFERROR(E7/D7*100,"-")</f>
        <v>-</v>
      </c>
      <c r="I7" s="140"/>
      <c r="J7" s="102"/>
      <c r="K7" s="102"/>
      <c r="L7" s="102"/>
      <c r="M7" s="102"/>
      <c r="N7" s="102"/>
      <c r="O7" s="102"/>
      <c r="P7" s="102"/>
    </row>
    <row r="8" spans="1:16" x14ac:dyDescent="0.2">
      <c r="A8" s="55" t="s">
        <v>166</v>
      </c>
      <c r="B8" s="67">
        <f>B9</f>
        <v>0</v>
      </c>
      <c r="C8" s="67">
        <f t="shared" ref="C8:E8" si="3">C9</f>
        <v>0</v>
      </c>
      <c r="D8" s="67">
        <f t="shared" si="3"/>
        <v>0</v>
      </c>
      <c r="E8" s="67">
        <f t="shared" si="3"/>
        <v>0</v>
      </c>
      <c r="F8" s="6" t="str">
        <f t="shared" si="1"/>
        <v>-</v>
      </c>
      <c r="G8" s="6" t="str">
        <f t="shared" si="2"/>
        <v>-</v>
      </c>
      <c r="I8" s="141"/>
      <c r="J8" s="102"/>
      <c r="K8" s="102"/>
      <c r="L8" s="102"/>
      <c r="M8" s="102"/>
      <c r="N8" s="102"/>
      <c r="O8" s="102"/>
      <c r="P8" s="102"/>
    </row>
    <row r="9" spans="1:16" x14ac:dyDescent="0.2">
      <c r="A9" s="56" t="s">
        <v>155</v>
      </c>
      <c r="B9" s="115">
        <v>0</v>
      </c>
      <c r="C9" s="115">
        <v>0</v>
      </c>
      <c r="D9" s="115">
        <v>0</v>
      </c>
      <c r="E9" s="115">
        <v>0</v>
      </c>
      <c r="F9" s="12" t="str">
        <f t="shared" si="1"/>
        <v>-</v>
      </c>
      <c r="G9" s="12" t="str">
        <f t="shared" si="2"/>
        <v>-</v>
      </c>
      <c r="I9" s="102"/>
      <c r="J9" s="102"/>
      <c r="K9" s="102"/>
      <c r="L9" s="102"/>
      <c r="M9" s="102"/>
      <c r="N9" s="102"/>
      <c r="O9" s="102"/>
      <c r="P9" s="102"/>
    </row>
    <row r="10" spans="1:16" x14ac:dyDescent="0.2">
      <c r="A10" s="55" t="s">
        <v>169</v>
      </c>
      <c r="B10" s="67">
        <f>B11</f>
        <v>0</v>
      </c>
      <c r="C10" s="67">
        <f t="shared" ref="C10:E10" si="4">C11</f>
        <v>0</v>
      </c>
      <c r="D10" s="67">
        <f t="shared" si="4"/>
        <v>0</v>
      </c>
      <c r="E10" s="67">
        <f t="shared" si="4"/>
        <v>0</v>
      </c>
      <c r="F10" s="6" t="str">
        <f t="shared" si="1"/>
        <v>-</v>
      </c>
      <c r="G10" s="6" t="str">
        <f t="shared" si="2"/>
        <v>-</v>
      </c>
      <c r="I10" s="102"/>
      <c r="J10" s="102"/>
      <c r="K10" s="102"/>
      <c r="L10" s="102"/>
      <c r="M10" s="102"/>
      <c r="N10" s="102"/>
      <c r="O10" s="102"/>
      <c r="P10" s="102"/>
    </row>
    <row r="11" spans="1:16" x14ac:dyDescent="0.2">
      <c r="A11" s="56" t="s">
        <v>154</v>
      </c>
      <c r="B11" s="115">
        <v>0</v>
      </c>
      <c r="C11" s="115">
        <v>0</v>
      </c>
      <c r="D11" s="115">
        <v>0</v>
      </c>
      <c r="E11" s="115">
        <v>0</v>
      </c>
      <c r="F11" s="12" t="str">
        <f t="shared" si="1"/>
        <v>-</v>
      </c>
      <c r="G11" s="12" t="str">
        <f t="shared" si="2"/>
        <v>-</v>
      </c>
    </row>
    <row r="12" spans="1:16" x14ac:dyDescent="0.2">
      <c r="A12" s="56"/>
      <c r="B12" s="14"/>
      <c r="C12" s="14"/>
      <c r="D12" s="14"/>
      <c r="E12" s="14"/>
      <c r="F12" s="12"/>
      <c r="G12" s="12"/>
    </row>
    <row r="13" spans="1:16" x14ac:dyDescent="0.2">
      <c r="A13" s="65" t="s">
        <v>106</v>
      </c>
      <c r="B13" s="68">
        <f>B7+B9</f>
        <v>0</v>
      </c>
      <c r="C13" s="68">
        <f t="shared" ref="C13:E13" si="5">C7+C9</f>
        <v>0</v>
      </c>
      <c r="D13" s="68">
        <f t="shared" si="5"/>
        <v>0</v>
      </c>
      <c r="E13" s="68">
        <f t="shared" si="5"/>
        <v>0</v>
      </c>
      <c r="F13" s="103" t="str">
        <f t="shared" ref="F13" si="6">IFERROR(E13/B13*100,"-")</f>
        <v>-</v>
      </c>
      <c r="G13" s="103" t="str">
        <f t="shared" ref="G13" si="7">IFERROR(E13/D13*100,"-")</f>
        <v>-</v>
      </c>
    </row>
    <row r="14" spans="1:16" x14ac:dyDescent="0.2">
      <c r="B14" s="116"/>
      <c r="C14" s="116"/>
      <c r="D14" s="116"/>
      <c r="E14" s="116"/>
    </row>
    <row r="15" spans="1:16" x14ac:dyDescent="0.2">
      <c r="B15" s="116"/>
      <c r="C15" s="116"/>
      <c r="D15" s="116"/>
      <c r="E15" s="116"/>
    </row>
    <row r="16" spans="1:16" ht="17.25" customHeight="1" x14ac:dyDescent="0.2">
      <c r="A16" s="7" t="s">
        <v>132</v>
      </c>
      <c r="B16" s="132"/>
      <c r="C16" s="132"/>
      <c r="D16" s="132"/>
      <c r="E16" s="132"/>
      <c r="F16" s="105"/>
      <c r="G16" s="105"/>
    </row>
    <row r="17" spans="1:7" x14ac:dyDescent="0.2">
      <c r="A17" s="55" t="s">
        <v>164</v>
      </c>
      <c r="B17" s="67">
        <f>B18</f>
        <v>0</v>
      </c>
      <c r="C17" s="67">
        <f t="shared" ref="C17:E17" si="8">C18</f>
        <v>0</v>
      </c>
      <c r="D17" s="67">
        <f t="shared" si="8"/>
        <v>0</v>
      </c>
      <c r="E17" s="67">
        <f t="shared" si="8"/>
        <v>0</v>
      </c>
      <c r="F17" s="6" t="str">
        <f t="shared" ref="F17:F23" si="9">IFERROR(E17/B17*100,"-")</f>
        <v>-</v>
      </c>
      <c r="G17" s="6" t="str">
        <f t="shared" ref="G17:G23" si="10">IFERROR(E17/D17*100,"-")</f>
        <v>-</v>
      </c>
    </row>
    <row r="18" spans="1:7" x14ac:dyDescent="0.2">
      <c r="A18" s="56" t="s">
        <v>152</v>
      </c>
      <c r="B18" s="115">
        <v>0</v>
      </c>
      <c r="C18" s="115">
        <v>0</v>
      </c>
      <c r="D18" s="115">
        <v>0</v>
      </c>
      <c r="E18" s="115">
        <v>0</v>
      </c>
      <c r="F18" s="12" t="str">
        <f t="shared" si="9"/>
        <v>-</v>
      </c>
      <c r="G18" s="12" t="str">
        <f t="shared" si="10"/>
        <v>-</v>
      </c>
    </row>
    <row r="19" spans="1:7" x14ac:dyDescent="0.2">
      <c r="A19" s="55" t="s">
        <v>166</v>
      </c>
      <c r="B19" s="67">
        <f>B20+B21</f>
        <v>0</v>
      </c>
      <c r="C19" s="67">
        <f t="shared" ref="C19:E19" si="11">C20+C21</f>
        <v>0</v>
      </c>
      <c r="D19" s="67">
        <f t="shared" si="11"/>
        <v>0</v>
      </c>
      <c r="E19" s="67">
        <f t="shared" si="11"/>
        <v>0</v>
      </c>
      <c r="F19" s="6" t="str">
        <f t="shared" si="9"/>
        <v>-</v>
      </c>
      <c r="G19" s="6" t="str">
        <f t="shared" si="10"/>
        <v>-</v>
      </c>
    </row>
    <row r="20" spans="1:7" x14ac:dyDescent="0.2">
      <c r="A20" s="56" t="s">
        <v>155</v>
      </c>
      <c r="B20" s="115">
        <v>0</v>
      </c>
      <c r="C20" s="115">
        <v>0</v>
      </c>
      <c r="D20" s="115">
        <v>0</v>
      </c>
      <c r="E20" s="115">
        <v>0</v>
      </c>
      <c r="F20" s="12" t="str">
        <f t="shared" si="9"/>
        <v>-</v>
      </c>
      <c r="G20" s="12" t="str">
        <f t="shared" si="10"/>
        <v>-</v>
      </c>
    </row>
    <row r="21" spans="1:7" x14ac:dyDescent="0.2">
      <c r="A21" s="56" t="s">
        <v>158</v>
      </c>
      <c r="B21" s="115">
        <v>0</v>
      </c>
      <c r="C21" s="115">
        <v>0</v>
      </c>
      <c r="D21" s="115">
        <v>0</v>
      </c>
      <c r="E21" s="115">
        <v>0</v>
      </c>
      <c r="F21" s="12" t="str">
        <f t="shared" si="9"/>
        <v>-</v>
      </c>
      <c r="G21" s="12" t="str">
        <f t="shared" si="10"/>
        <v>-</v>
      </c>
    </row>
    <row r="22" spans="1:7" x14ac:dyDescent="0.2">
      <c r="A22" s="56"/>
      <c r="B22" s="14"/>
      <c r="C22" s="14"/>
      <c r="D22" s="14"/>
      <c r="E22" s="14"/>
      <c r="F22" s="13"/>
      <c r="G22" s="12"/>
    </row>
    <row r="23" spans="1:7" x14ac:dyDescent="0.2">
      <c r="A23" s="65" t="s">
        <v>111</v>
      </c>
      <c r="B23" s="68">
        <f>B17+B19</f>
        <v>0</v>
      </c>
      <c r="C23" s="68">
        <f t="shared" ref="C23:E23" si="12">C17+C19</f>
        <v>0</v>
      </c>
      <c r="D23" s="68">
        <f t="shared" si="12"/>
        <v>0</v>
      </c>
      <c r="E23" s="68">
        <f t="shared" si="12"/>
        <v>0</v>
      </c>
      <c r="F23" s="103" t="str">
        <f t="shared" si="9"/>
        <v>-</v>
      </c>
      <c r="G23" s="103" t="str">
        <f t="shared" si="10"/>
        <v>-</v>
      </c>
    </row>
    <row r="24" spans="1:7" x14ac:dyDescent="0.2">
      <c r="A24" s="56"/>
      <c r="B24" s="11"/>
      <c r="C24" s="11"/>
      <c r="D24" s="11"/>
      <c r="E24" s="11"/>
      <c r="F24" s="12"/>
      <c r="G24" s="12"/>
    </row>
    <row r="25" spans="1:7" x14ac:dyDescent="0.2">
      <c r="A25" s="59"/>
      <c r="B25" s="67"/>
      <c r="C25" s="67"/>
      <c r="D25" s="67"/>
      <c r="E25" s="67"/>
      <c r="F25" s="6"/>
      <c r="G25" s="6"/>
    </row>
  </sheetData>
  <mergeCells count="1">
    <mergeCell ref="A1:G1"/>
  </mergeCells>
  <conditionalFormatting sqref="B7:E7">
    <cfRule type="containsBlanks" dxfId="4" priority="5">
      <formula>LEN(TRIM(B7))=0</formula>
    </cfRule>
  </conditionalFormatting>
  <conditionalFormatting sqref="B9:E9">
    <cfRule type="containsBlanks" dxfId="3" priority="4">
      <formula>LEN(TRIM(B9))=0</formula>
    </cfRule>
  </conditionalFormatting>
  <conditionalFormatting sqref="B11:E11">
    <cfRule type="containsBlanks" dxfId="2" priority="3">
      <formula>LEN(TRIM(B11))=0</formula>
    </cfRule>
  </conditionalFormatting>
  <conditionalFormatting sqref="B18:E18">
    <cfRule type="containsBlanks" dxfId="1" priority="2">
      <formula>LEN(TRIM(B18))=0</formula>
    </cfRule>
  </conditionalFormatting>
  <conditionalFormatting sqref="B20:E21">
    <cfRule type="containsBlanks" dxfId="0" priority="1">
      <formula>LEN(TRIM(B20))=0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12" orientation="landscape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19"/>
  <sheetViews>
    <sheetView topLeftCell="A181" zoomScaleNormal="100" workbookViewId="0">
      <selection activeCell="A192" sqref="A192:XFD192"/>
    </sheetView>
  </sheetViews>
  <sheetFormatPr defaultRowHeight="15" x14ac:dyDescent="0.25"/>
  <cols>
    <col min="1" max="1" width="88.85546875" customWidth="1"/>
    <col min="2" max="4" width="18.85546875" customWidth="1"/>
    <col min="5" max="5" width="10.140625" style="38" bestFit="1" customWidth="1"/>
    <col min="7" max="7" width="12.7109375" customWidth="1"/>
    <col min="8" max="8" width="20.140625" customWidth="1"/>
    <col min="9" max="9" width="13.28515625" customWidth="1"/>
  </cols>
  <sheetData>
    <row r="1" spans="1:5" ht="19.5" x14ac:dyDescent="0.3">
      <c r="A1" s="202" t="s">
        <v>142</v>
      </c>
      <c r="B1" s="202"/>
      <c r="C1" s="202"/>
      <c r="D1" s="202"/>
      <c r="E1" s="202"/>
    </row>
    <row r="2" spans="1:5" ht="19.5" x14ac:dyDescent="0.3">
      <c r="A2" s="109"/>
      <c r="B2" s="109"/>
      <c r="C2" s="109"/>
      <c r="D2" s="109"/>
      <c r="E2" s="36"/>
    </row>
    <row r="3" spans="1:5" ht="15.75" x14ac:dyDescent="0.25">
      <c r="A3" s="204" t="s">
        <v>143</v>
      </c>
      <c r="B3" s="204"/>
      <c r="C3" s="204"/>
      <c r="D3" s="204"/>
      <c r="E3" s="204"/>
    </row>
    <row r="4" spans="1:5" x14ac:dyDescent="0.25">
      <c r="A4" s="33"/>
      <c r="B4" s="33"/>
      <c r="C4" s="33"/>
      <c r="D4" s="33"/>
      <c r="E4" s="35"/>
    </row>
    <row r="5" spans="1:5" ht="15.75" x14ac:dyDescent="0.25">
      <c r="A5" s="209" t="s">
        <v>266</v>
      </c>
      <c r="B5" s="209"/>
      <c r="C5" s="209"/>
      <c r="D5" s="209"/>
      <c r="E5" s="209"/>
    </row>
    <row r="6" spans="1:5" x14ac:dyDescent="0.25">
      <c r="A6" s="33"/>
      <c r="B6" s="33"/>
      <c r="C6" s="33"/>
      <c r="D6" s="33"/>
      <c r="E6" s="35"/>
    </row>
    <row r="7" spans="1:5" s="32" customFormat="1" ht="15.75" x14ac:dyDescent="0.25">
      <c r="A7" s="34" t="s">
        <v>254</v>
      </c>
      <c r="B7" s="34"/>
      <c r="C7" s="34"/>
      <c r="D7" s="34"/>
      <c r="E7" s="37"/>
    </row>
    <row r="8" spans="1:5" x14ac:dyDescent="0.25">
      <c r="A8" s="33"/>
      <c r="B8" s="33"/>
      <c r="C8" s="33"/>
      <c r="D8" s="33"/>
      <c r="E8" s="35"/>
    </row>
    <row r="9" spans="1:5" s="1" customFormat="1" ht="25.5" x14ac:dyDescent="0.2">
      <c r="A9" s="30" t="s">
        <v>145</v>
      </c>
      <c r="B9" s="30" t="s">
        <v>280</v>
      </c>
      <c r="C9" s="30" t="s">
        <v>295</v>
      </c>
      <c r="D9" s="30" t="s">
        <v>292</v>
      </c>
      <c r="E9" s="43" t="s">
        <v>161</v>
      </c>
    </row>
    <row r="10" spans="1:5" s="4" customFormat="1" ht="11.25" x14ac:dyDescent="0.2">
      <c r="A10" s="71">
        <v>1</v>
      </c>
      <c r="B10" s="71">
        <v>2</v>
      </c>
      <c r="C10" s="71">
        <v>3</v>
      </c>
      <c r="D10" s="71">
        <v>4</v>
      </c>
      <c r="E10" s="72" t="s">
        <v>144</v>
      </c>
    </row>
    <row r="11" spans="1:5" s="4" customFormat="1" ht="11.25" x14ac:dyDescent="0.2">
      <c r="A11" s="106"/>
      <c r="B11" s="71"/>
      <c r="C11" s="71"/>
      <c r="D11" s="71"/>
      <c r="E11" s="72"/>
    </row>
    <row r="12" spans="1:5" x14ac:dyDescent="0.25">
      <c r="A12" s="7" t="s">
        <v>267</v>
      </c>
      <c r="B12" s="53">
        <f t="shared" ref="B12:D13" si="0">B13</f>
        <v>8917363</v>
      </c>
      <c r="C12" s="53">
        <f t="shared" si="0"/>
        <v>8917363</v>
      </c>
      <c r="D12" s="53">
        <f t="shared" si="0"/>
        <v>931085.05</v>
      </c>
      <c r="E12" s="53">
        <v>10.44</v>
      </c>
    </row>
    <row r="13" spans="1:5" x14ac:dyDescent="0.25">
      <c r="A13" s="133" t="s">
        <v>268</v>
      </c>
      <c r="B13" s="113">
        <f t="shared" si="0"/>
        <v>8917363</v>
      </c>
      <c r="C13" s="113">
        <f t="shared" si="0"/>
        <v>8917363</v>
      </c>
      <c r="D13" s="113">
        <f t="shared" si="0"/>
        <v>931085.05</v>
      </c>
      <c r="E13" s="113">
        <v>10.44</v>
      </c>
    </row>
    <row r="14" spans="1:5" s="101" customFormat="1" x14ac:dyDescent="0.25">
      <c r="A14" s="133" t="s">
        <v>275</v>
      </c>
      <c r="B14" s="113">
        <f>SUM(B15:B22)</f>
        <v>8917363</v>
      </c>
      <c r="C14" s="113">
        <f>SUM(C15:C22)</f>
        <v>8917363</v>
      </c>
      <c r="D14" s="113">
        <f>SUM(D15:D22)</f>
        <v>931085.05</v>
      </c>
      <c r="E14" s="113">
        <v>10.44</v>
      </c>
    </row>
    <row r="15" spans="1:5" s="101" customFormat="1" x14ac:dyDescent="0.25">
      <c r="A15" s="138" t="s">
        <v>152</v>
      </c>
      <c r="B15" s="139">
        <v>21600</v>
      </c>
      <c r="C15" s="139">
        <v>21600</v>
      </c>
      <c r="D15" s="139">
        <v>8640.94</v>
      </c>
      <c r="E15" s="139">
        <v>40</v>
      </c>
    </row>
    <row r="16" spans="1:5" s="101" customFormat="1" x14ac:dyDescent="0.25">
      <c r="A16" s="138" t="s">
        <v>159</v>
      </c>
      <c r="B16" s="139">
        <v>7500</v>
      </c>
      <c r="C16" s="139">
        <v>7500</v>
      </c>
      <c r="D16" s="139">
        <v>1137.5</v>
      </c>
      <c r="E16" s="139">
        <v>15.17</v>
      </c>
    </row>
    <row r="17" spans="1:5" s="101" customFormat="1" x14ac:dyDescent="0.25">
      <c r="A17" s="138" t="s">
        <v>155</v>
      </c>
      <c r="B17" s="139">
        <v>37000</v>
      </c>
      <c r="C17" s="139">
        <v>37000</v>
      </c>
      <c r="D17" s="139">
        <v>15703.97</v>
      </c>
      <c r="E17" s="139">
        <v>42.44</v>
      </c>
    </row>
    <row r="18" spans="1:5" s="101" customFormat="1" x14ac:dyDescent="0.25">
      <c r="A18" s="138" t="s">
        <v>158</v>
      </c>
      <c r="B18" s="139">
        <v>81600</v>
      </c>
      <c r="C18" s="139">
        <v>81600</v>
      </c>
      <c r="D18" s="139">
        <v>68402.009999999995</v>
      </c>
      <c r="E18" s="139">
        <v>83.83</v>
      </c>
    </row>
    <row r="19" spans="1:5" s="101" customFormat="1" x14ac:dyDescent="0.25">
      <c r="A19" s="138" t="s">
        <v>156</v>
      </c>
      <c r="B19" s="139">
        <v>6813723</v>
      </c>
      <c r="C19" s="139">
        <v>6813723</v>
      </c>
      <c r="D19" s="139">
        <v>1678</v>
      </c>
      <c r="E19" s="139">
        <v>0.02</v>
      </c>
    </row>
    <row r="20" spans="1:5" s="101" customFormat="1" x14ac:dyDescent="0.25">
      <c r="A20" s="138" t="s">
        <v>157</v>
      </c>
      <c r="B20" s="139">
        <v>1945940</v>
      </c>
      <c r="C20" s="139">
        <v>1945940</v>
      </c>
      <c r="D20" s="139">
        <v>835522.63</v>
      </c>
      <c r="E20" s="139">
        <v>42.94</v>
      </c>
    </row>
    <row r="21" spans="1:5" s="101" customFormat="1" x14ac:dyDescent="0.25">
      <c r="A21" s="138" t="s">
        <v>199</v>
      </c>
      <c r="B21" s="139">
        <v>10000</v>
      </c>
      <c r="C21" s="139">
        <v>10000</v>
      </c>
      <c r="D21" s="139">
        <v>0</v>
      </c>
      <c r="E21" s="139">
        <v>0</v>
      </c>
    </row>
    <row r="22" spans="1:5" s="101" customFormat="1" x14ac:dyDescent="0.25">
      <c r="A22" s="138" t="s">
        <v>153</v>
      </c>
      <c r="B22" s="139">
        <v>0</v>
      </c>
      <c r="C22" s="139">
        <v>0</v>
      </c>
      <c r="D22" s="139">
        <v>0</v>
      </c>
      <c r="E22" s="139">
        <v>0</v>
      </c>
    </row>
    <row r="23" spans="1:5" s="101" customFormat="1" x14ac:dyDescent="0.25">
      <c r="A23" s="56"/>
      <c r="B23" s="11"/>
      <c r="C23" s="11"/>
      <c r="D23" s="57"/>
      <c r="E23" s="13"/>
    </row>
    <row r="24" spans="1:5" s="75" customFormat="1" x14ac:dyDescent="0.25">
      <c r="A24" s="133" t="s">
        <v>269</v>
      </c>
      <c r="B24" s="113">
        <v>6817523</v>
      </c>
      <c r="C24" s="113">
        <v>6817523</v>
      </c>
      <c r="D24" s="113">
        <v>5133.99</v>
      </c>
      <c r="E24" s="113">
        <v>0.08</v>
      </c>
    </row>
    <row r="25" spans="1:5" s="101" customFormat="1" x14ac:dyDescent="0.25">
      <c r="A25" s="134" t="s">
        <v>300</v>
      </c>
      <c r="B25" s="135">
        <v>6805803</v>
      </c>
      <c r="C25" s="135">
        <v>6805803</v>
      </c>
      <c r="D25" s="135">
        <v>0</v>
      </c>
      <c r="E25" s="135">
        <v>0</v>
      </c>
    </row>
    <row r="26" spans="1:5" s="101" customFormat="1" x14ac:dyDescent="0.25">
      <c r="A26" s="138" t="s">
        <v>156</v>
      </c>
      <c r="B26" s="139">
        <v>6805803</v>
      </c>
      <c r="C26" s="139">
        <v>6805803</v>
      </c>
      <c r="D26" s="139">
        <v>0</v>
      </c>
      <c r="E26" s="139">
        <v>0</v>
      </c>
    </row>
    <row r="27" spans="1:5" s="74" customFormat="1" x14ac:dyDescent="0.25">
      <c r="A27" s="136" t="s">
        <v>96</v>
      </c>
      <c r="B27" s="113">
        <v>6805803</v>
      </c>
      <c r="C27" s="113">
        <v>6805803</v>
      </c>
      <c r="D27" s="113">
        <v>0</v>
      </c>
      <c r="E27" s="113">
        <v>0</v>
      </c>
    </row>
    <row r="28" spans="1:5" x14ac:dyDescent="0.25">
      <c r="A28" s="73" t="s">
        <v>302</v>
      </c>
      <c r="B28" s="11">
        <v>6805803</v>
      </c>
      <c r="C28" s="11">
        <v>6805803</v>
      </c>
      <c r="D28" s="11">
        <v>0</v>
      </c>
      <c r="E28" s="12">
        <v>0</v>
      </c>
    </row>
    <row r="29" spans="1:5" x14ac:dyDescent="0.25">
      <c r="A29" s="134" t="s">
        <v>301</v>
      </c>
      <c r="B29" s="135">
        <v>11400</v>
      </c>
      <c r="C29" s="135">
        <v>11400</v>
      </c>
      <c r="D29" s="135">
        <v>5133.99</v>
      </c>
      <c r="E29" s="135">
        <v>45.04</v>
      </c>
    </row>
    <row r="30" spans="1:5" s="101" customFormat="1" x14ac:dyDescent="0.25">
      <c r="A30" s="138" t="s">
        <v>152</v>
      </c>
      <c r="B30" s="149">
        <v>3800</v>
      </c>
      <c r="C30" s="149">
        <v>3800</v>
      </c>
      <c r="D30" s="149">
        <v>3455.99</v>
      </c>
      <c r="E30" s="150">
        <v>90.95</v>
      </c>
    </row>
    <row r="31" spans="1:5" x14ac:dyDescent="0.25">
      <c r="A31" s="136" t="s">
        <v>21</v>
      </c>
      <c r="B31" s="67">
        <v>3450</v>
      </c>
      <c r="C31" s="67">
        <v>3450</v>
      </c>
      <c r="D31" s="67">
        <v>3455.99</v>
      </c>
      <c r="E31" s="6">
        <v>100.17</v>
      </c>
    </row>
    <row r="32" spans="1:5" x14ac:dyDescent="0.25">
      <c r="A32" s="73" t="s">
        <v>23</v>
      </c>
      <c r="B32" s="14">
        <v>2750</v>
      </c>
      <c r="C32" s="14">
        <v>2750</v>
      </c>
      <c r="D32" s="14">
        <v>2709</v>
      </c>
      <c r="E32" s="12">
        <v>98.51</v>
      </c>
    </row>
    <row r="33" spans="1:9" s="101" customFormat="1" x14ac:dyDescent="0.25">
      <c r="A33" s="73" t="s">
        <v>25</v>
      </c>
      <c r="B33" s="14">
        <v>300</v>
      </c>
      <c r="C33" s="14">
        <v>300</v>
      </c>
      <c r="D33" s="14">
        <v>300</v>
      </c>
      <c r="E33" s="12">
        <v>100</v>
      </c>
    </row>
    <row r="34" spans="1:9" x14ac:dyDescent="0.25">
      <c r="A34" s="73" t="s">
        <v>27</v>
      </c>
      <c r="B34" s="14">
        <v>400</v>
      </c>
      <c r="C34" s="14">
        <v>400</v>
      </c>
      <c r="D34" s="14">
        <v>446.99</v>
      </c>
      <c r="E34" s="12">
        <v>111.75</v>
      </c>
    </row>
    <row r="35" spans="1:9" x14ac:dyDescent="0.25">
      <c r="A35" s="136" t="s">
        <v>28</v>
      </c>
      <c r="B35" s="67">
        <v>350</v>
      </c>
      <c r="C35" s="67">
        <v>350</v>
      </c>
      <c r="D35" s="67">
        <v>0</v>
      </c>
      <c r="E35" s="6">
        <v>60.06</v>
      </c>
    </row>
    <row r="36" spans="1:9" ht="21" customHeight="1" x14ac:dyDescent="0.25">
      <c r="A36" s="73" t="s">
        <v>25</v>
      </c>
      <c r="B36" s="14">
        <v>300</v>
      </c>
      <c r="C36" s="14">
        <v>300</v>
      </c>
      <c r="D36" s="119">
        <v>0</v>
      </c>
      <c r="E36" s="13"/>
      <c r="I36" s="113"/>
    </row>
    <row r="37" spans="1:9" x14ac:dyDescent="0.25">
      <c r="A37" s="73" t="s">
        <v>47</v>
      </c>
      <c r="B37" s="14">
        <v>50</v>
      </c>
      <c r="C37" s="14">
        <v>50</v>
      </c>
      <c r="D37" s="14">
        <v>0</v>
      </c>
      <c r="E37" s="13"/>
    </row>
    <row r="38" spans="1:9" s="101" customFormat="1" x14ac:dyDescent="0.25">
      <c r="A38" s="138" t="s">
        <v>156</v>
      </c>
      <c r="B38" s="139">
        <v>7600</v>
      </c>
      <c r="C38" s="139">
        <v>7600</v>
      </c>
      <c r="D38" s="139">
        <v>1678</v>
      </c>
      <c r="E38" s="139">
        <v>22.08</v>
      </c>
      <c r="I38" s="101" t="s">
        <v>289</v>
      </c>
    </row>
    <row r="39" spans="1:9" x14ac:dyDescent="0.25">
      <c r="A39" s="136" t="s">
        <v>21</v>
      </c>
      <c r="B39" s="113">
        <v>6900</v>
      </c>
      <c r="C39" s="113">
        <v>6900</v>
      </c>
      <c r="D39" s="113">
        <v>1678</v>
      </c>
      <c r="E39" s="113">
        <f>D39/C39*100</f>
        <v>24.318840579710145</v>
      </c>
    </row>
    <row r="40" spans="1:9" x14ac:dyDescent="0.25">
      <c r="A40" s="73" t="s">
        <v>23</v>
      </c>
      <c r="B40" s="11">
        <v>5500</v>
      </c>
      <c r="C40" s="11">
        <v>5500</v>
      </c>
      <c r="D40" s="11">
        <v>1354.5</v>
      </c>
      <c r="E40" s="11">
        <v>24.63</v>
      </c>
    </row>
    <row r="41" spans="1:9" s="190" customFormat="1" x14ac:dyDescent="0.25">
      <c r="A41" s="193" t="s">
        <v>25</v>
      </c>
      <c r="B41" s="191">
        <v>500</v>
      </c>
      <c r="C41" s="191">
        <v>500</v>
      </c>
      <c r="D41" s="191">
        <v>100</v>
      </c>
      <c r="E41" s="191">
        <v>20</v>
      </c>
    </row>
    <row r="42" spans="1:9" x14ac:dyDescent="0.25">
      <c r="A42" s="73" t="s">
        <v>304</v>
      </c>
      <c r="B42" s="11">
        <v>900</v>
      </c>
      <c r="C42" s="11">
        <v>900</v>
      </c>
      <c r="D42" s="11">
        <v>223.5</v>
      </c>
      <c r="E42" s="11">
        <v>24.83</v>
      </c>
    </row>
    <row r="43" spans="1:9" x14ac:dyDescent="0.25">
      <c r="A43" s="136" t="s">
        <v>28</v>
      </c>
      <c r="B43" s="113">
        <v>700</v>
      </c>
      <c r="C43" s="113">
        <v>700</v>
      </c>
      <c r="D43" s="113">
        <v>0</v>
      </c>
      <c r="E43" s="113">
        <f>D43/C43*100</f>
        <v>0</v>
      </c>
    </row>
    <row r="44" spans="1:9" s="152" customFormat="1" ht="21" customHeight="1" x14ac:dyDescent="0.25">
      <c r="A44" s="156" t="s">
        <v>25</v>
      </c>
      <c r="B44" s="155">
        <v>600</v>
      </c>
      <c r="C44" s="155">
        <v>600</v>
      </c>
      <c r="D44" s="158">
        <v>0</v>
      </c>
      <c r="E44" s="154"/>
      <c r="I44" s="157"/>
    </row>
    <row r="45" spans="1:9" s="152" customFormat="1" x14ac:dyDescent="0.25">
      <c r="A45" s="156" t="s">
        <v>47</v>
      </c>
      <c r="B45" s="155">
        <v>100</v>
      </c>
      <c r="C45" s="155">
        <v>100</v>
      </c>
      <c r="D45" s="155">
        <v>0</v>
      </c>
      <c r="E45" s="154"/>
    </row>
    <row r="46" spans="1:9" ht="20.25" customHeight="1" x14ac:dyDescent="0.25">
      <c r="A46" s="134" t="s">
        <v>305</v>
      </c>
      <c r="B46" s="135">
        <v>320</v>
      </c>
      <c r="C46" s="135">
        <v>320</v>
      </c>
      <c r="D46" s="135">
        <v>0</v>
      </c>
      <c r="E46" s="135">
        <v>0</v>
      </c>
    </row>
    <row r="47" spans="1:9" s="101" customFormat="1" x14ac:dyDescent="0.25">
      <c r="A47" s="138" t="s">
        <v>156</v>
      </c>
      <c r="B47" s="139">
        <v>320</v>
      </c>
      <c r="C47" s="139">
        <v>320</v>
      </c>
      <c r="D47" s="139">
        <v>0</v>
      </c>
      <c r="E47" s="139">
        <f>D47/C47*100</f>
        <v>0</v>
      </c>
    </row>
    <row r="48" spans="1:9" x14ac:dyDescent="0.25">
      <c r="A48" s="136" t="s">
        <v>28</v>
      </c>
      <c r="B48" s="113">
        <v>320</v>
      </c>
      <c r="C48" s="113">
        <v>320</v>
      </c>
      <c r="D48" s="113">
        <v>0</v>
      </c>
      <c r="E48" s="113">
        <f>D48/C48*100</f>
        <v>0</v>
      </c>
    </row>
    <row r="49" spans="1:9" x14ac:dyDescent="0.25">
      <c r="A49" s="143" t="s">
        <v>36</v>
      </c>
      <c r="B49" s="11">
        <v>320</v>
      </c>
      <c r="C49" s="11">
        <v>320</v>
      </c>
      <c r="D49" s="11">
        <v>0</v>
      </c>
      <c r="E49" s="113"/>
    </row>
    <row r="50" spans="1:9" s="75" customFormat="1" x14ac:dyDescent="0.25">
      <c r="A50" s="133" t="s">
        <v>306</v>
      </c>
      <c r="B50" s="113">
        <v>317008</v>
      </c>
      <c r="C50" s="113">
        <v>317008</v>
      </c>
      <c r="D50" s="113">
        <v>89543.56</v>
      </c>
      <c r="E50" s="113">
        <v>28.25</v>
      </c>
    </row>
    <row r="51" spans="1:9" ht="20.25" customHeight="1" x14ac:dyDescent="0.25">
      <c r="A51" s="134" t="s">
        <v>307</v>
      </c>
      <c r="B51" s="135">
        <v>72500</v>
      </c>
      <c r="C51" s="135">
        <v>72500</v>
      </c>
      <c r="D51" s="135">
        <v>0</v>
      </c>
      <c r="E51" s="135">
        <v>0</v>
      </c>
    </row>
    <row r="52" spans="1:9" s="101" customFormat="1" x14ac:dyDescent="0.25">
      <c r="A52" s="138" t="s">
        <v>157</v>
      </c>
      <c r="B52" s="139">
        <v>72500</v>
      </c>
      <c r="C52" s="139">
        <v>72500</v>
      </c>
      <c r="D52" s="139">
        <v>0</v>
      </c>
      <c r="E52" s="139">
        <f>D52/C52*100</f>
        <v>0</v>
      </c>
    </row>
    <row r="53" spans="1:9" x14ac:dyDescent="0.25">
      <c r="A53" s="136" t="s">
        <v>68</v>
      </c>
      <c r="B53" s="113">
        <v>40000</v>
      </c>
      <c r="C53" s="113">
        <v>40000</v>
      </c>
      <c r="D53" s="113">
        <v>0</v>
      </c>
      <c r="E53" s="113">
        <f>D53/C53*100</f>
        <v>0</v>
      </c>
    </row>
    <row r="54" spans="1:9" x14ac:dyDescent="0.25">
      <c r="A54" s="156" t="s">
        <v>71</v>
      </c>
      <c r="B54" s="153">
        <v>40000</v>
      </c>
      <c r="C54" s="153">
        <v>40000</v>
      </c>
      <c r="D54" s="160">
        <v>0</v>
      </c>
      <c r="E54" s="160">
        <v>0</v>
      </c>
    </row>
    <row r="55" spans="1:9" s="152" customFormat="1" x14ac:dyDescent="0.25">
      <c r="A55" s="159" t="s">
        <v>80</v>
      </c>
      <c r="B55" s="157">
        <v>40000</v>
      </c>
      <c r="C55" s="157">
        <v>40000</v>
      </c>
      <c r="D55" s="157">
        <v>0</v>
      </c>
      <c r="E55" s="157">
        <f>D55/C55*100</f>
        <v>0</v>
      </c>
    </row>
    <row r="56" spans="1:9" x14ac:dyDescent="0.25">
      <c r="A56" s="73" t="s">
        <v>308</v>
      </c>
      <c r="B56" s="11">
        <v>32500</v>
      </c>
      <c r="C56" s="11">
        <v>32500</v>
      </c>
      <c r="D56" s="11">
        <v>0</v>
      </c>
      <c r="E56" s="6">
        <v>0</v>
      </c>
    </row>
    <row r="57" spans="1:9" s="152" customFormat="1" x14ac:dyDescent="0.25">
      <c r="A57" s="173" t="s">
        <v>309</v>
      </c>
      <c r="B57" s="169">
        <v>108278</v>
      </c>
      <c r="C57" s="169">
        <v>108278</v>
      </c>
      <c r="D57" s="169">
        <v>37112.83</v>
      </c>
      <c r="E57" s="169">
        <v>34.28</v>
      </c>
    </row>
    <row r="58" spans="1:9" ht="21.75" customHeight="1" x14ac:dyDescent="0.25">
      <c r="A58" s="170" t="s">
        <v>155</v>
      </c>
      <c r="B58" s="171">
        <v>8278</v>
      </c>
      <c r="C58" s="171">
        <v>8278</v>
      </c>
      <c r="D58" s="171">
        <v>828.62</v>
      </c>
      <c r="E58" s="171">
        <v>10.01</v>
      </c>
    </row>
    <row r="59" spans="1:9" s="101" customFormat="1" x14ac:dyDescent="0.25">
      <c r="A59" s="174" t="s">
        <v>28</v>
      </c>
      <c r="B59" s="167">
        <v>8278</v>
      </c>
      <c r="C59" s="167">
        <v>8278</v>
      </c>
      <c r="D59" s="167">
        <v>828.62</v>
      </c>
      <c r="E59" s="172">
        <v>10.01</v>
      </c>
    </row>
    <row r="60" spans="1:9" s="145" customFormat="1" x14ac:dyDescent="0.25">
      <c r="A60" s="165" t="s">
        <v>35</v>
      </c>
      <c r="B60" s="162">
        <v>0</v>
      </c>
      <c r="C60" s="162">
        <v>0</v>
      </c>
      <c r="D60" s="162">
        <v>13.95</v>
      </c>
      <c r="E60" s="168"/>
      <c r="I60" s="146"/>
    </row>
    <row r="61" spans="1:9" s="144" customFormat="1" x14ac:dyDescent="0.25">
      <c r="A61" s="165" t="s">
        <v>36</v>
      </c>
      <c r="B61" s="162">
        <v>0</v>
      </c>
      <c r="C61" s="162">
        <v>0</v>
      </c>
      <c r="D61" s="162">
        <v>528.99</v>
      </c>
      <c r="E61" s="168"/>
    </row>
    <row r="62" spans="1:9" s="144" customFormat="1" x14ac:dyDescent="0.25">
      <c r="A62" s="165" t="s">
        <v>39</v>
      </c>
      <c r="B62" s="162">
        <v>0</v>
      </c>
      <c r="C62" s="162">
        <v>0</v>
      </c>
      <c r="D62" s="162">
        <v>285.68</v>
      </c>
      <c r="E62" s="168"/>
    </row>
    <row r="63" spans="1:9" s="144" customFormat="1" x14ac:dyDescent="0.25">
      <c r="A63" s="170" t="s">
        <v>157</v>
      </c>
      <c r="B63" s="175">
        <v>100000</v>
      </c>
      <c r="C63" s="175">
        <v>100000</v>
      </c>
      <c r="D63" s="175">
        <v>36284.21</v>
      </c>
      <c r="E63" s="171">
        <v>36.28</v>
      </c>
    </row>
    <row r="64" spans="1:9" x14ac:dyDescent="0.25">
      <c r="A64" s="174" t="s">
        <v>28</v>
      </c>
      <c r="B64" s="167">
        <v>100000</v>
      </c>
      <c r="C64" s="167">
        <v>100000</v>
      </c>
      <c r="D64" s="167">
        <v>36284.21</v>
      </c>
      <c r="E64" s="172">
        <v>36.28</v>
      </c>
    </row>
    <row r="65" spans="1:5" x14ac:dyDescent="0.25">
      <c r="A65" s="165" t="s">
        <v>36</v>
      </c>
      <c r="B65" s="162">
        <v>0</v>
      </c>
      <c r="C65" s="162">
        <v>0</v>
      </c>
      <c r="D65" s="162">
        <v>36134.76</v>
      </c>
      <c r="E65" s="163"/>
    </row>
    <row r="66" spans="1:5" x14ac:dyDescent="0.25">
      <c r="A66" s="73" t="s">
        <v>37</v>
      </c>
      <c r="B66" s="191">
        <v>0</v>
      </c>
      <c r="C66" s="191">
        <v>0</v>
      </c>
      <c r="D66" s="11">
        <v>149.44999999999999</v>
      </c>
      <c r="E66" s="57"/>
    </row>
    <row r="67" spans="1:5" x14ac:dyDescent="0.25">
      <c r="A67" s="73" t="s">
        <v>39</v>
      </c>
      <c r="B67" s="191">
        <v>0</v>
      </c>
      <c r="C67" s="191">
        <v>0</v>
      </c>
      <c r="D67" s="11">
        <v>0</v>
      </c>
      <c r="E67" s="57"/>
    </row>
    <row r="68" spans="1:5" s="161" customFormat="1" x14ac:dyDescent="0.25">
      <c r="A68" s="173" t="s">
        <v>270</v>
      </c>
      <c r="B68" s="169">
        <v>134100</v>
      </c>
      <c r="C68" s="169">
        <v>134100</v>
      </c>
      <c r="D68" s="169">
        <v>50387.48</v>
      </c>
      <c r="E68" s="169">
        <v>37.57</v>
      </c>
    </row>
    <row r="69" spans="1:5" s="166" customFormat="1" x14ac:dyDescent="0.25">
      <c r="A69" s="170" t="s">
        <v>152</v>
      </c>
      <c r="B69" s="171">
        <v>16400</v>
      </c>
      <c r="C69" s="171">
        <v>16400</v>
      </c>
      <c r="D69" s="171">
        <v>3784.95</v>
      </c>
      <c r="E69" s="171">
        <v>23.08</v>
      </c>
    </row>
    <row r="70" spans="1:5" s="161" customFormat="1" x14ac:dyDescent="0.25">
      <c r="A70" s="174" t="s">
        <v>21</v>
      </c>
      <c r="B70" s="167">
        <v>9920</v>
      </c>
      <c r="C70" s="167">
        <v>9920</v>
      </c>
      <c r="D70" s="167">
        <v>0</v>
      </c>
      <c r="E70" s="167">
        <v>0</v>
      </c>
    </row>
    <row r="71" spans="1:5" s="161" customFormat="1" x14ac:dyDescent="0.25">
      <c r="A71" s="165" t="s">
        <v>23</v>
      </c>
      <c r="B71" s="162">
        <v>8560</v>
      </c>
      <c r="C71" s="162">
        <v>8560</v>
      </c>
      <c r="D71" s="162">
        <v>0</v>
      </c>
      <c r="E71" s="164"/>
    </row>
    <row r="72" spans="1:5" s="161" customFormat="1" x14ac:dyDescent="0.25">
      <c r="A72" s="165" t="s">
        <v>27</v>
      </c>
      <c r="B72" s="158">
        <v>1360</v>
      </c>
      <c r="C72" s="158">
        <v>1360</v>
      </c>
      <c r="D72" s="158">
        <v>0</v>
      </c>
      <c r="E72" s="163">
        <v>0</v>
      </c>
    </row>
    <row r="73" spans="1:5" s="161" customFormat="1" x14ac:dyDescent="0.25">
      <c r="A73" s="174" t="s">
        <v>28</v>
      </c>
      <c r="B73" s="167">
        <v>6480</v>
      </c>
      <c r="C73" s="167">
        <v>6480</v>
      </c>
      <c r="D73" s="167">
        <v>3784.95</v>
      </c>
      <c r="E73" s="172">
        <v>59.14</v>
      </c>
    </row>
    <row r="74" spans="1:5" s="161" customFormat="1" x14ac:dyDescent="0.25">
      <c r="A74" s="165" t="s">
        <v>35</v>
      </c>
      <c r="B74" s="162">
        <v>0</v>
      </c>
      <c r="C74" s="162">
        <v>0</v>
      </c>
      <c r="D74" s="162">
        <v>3411.16</v>
      </c>
      <c r="E74" s="168"/>
    </row>
    <row r="75" spans="1:5" s="161" customFormat="1" x14ac:dyDescent="0.25">
      <c r="A75" s="165" t="s">
        <v>37</v>
      </c>
      <c r="B75" s="162">
        <v>0</v>
      </c>
      <c r="C75" s="162">
        <v>0</v>
      </c>
      <c r="D75" s="162">
        <v>73.790000000000006</v>
      </c>
      <c r="E75" s="168"/>
    </row>
    <row r="76" spans="1:5" s="101" customFormat="1" x14ac:dyDescent="0.25">
      <c r="A76" s="165" t="s">
        <v>39</v>
      </c>
      <c r="B76" s="162">
        <v>0</v>
      </c>
      <c r="C76" s="162">
        <v>0</v>
      </c>
      <c r="D76" s="162">
        <v>300</v>
      </c>
      <c r="E76" s="168"/>
    </row>
    <row r="77" spans="1:5" s="161" customFormat="1" ht="21.75" customHeight="1" x14ac:dyDescent="0.25">
      <c r="A77" s="170" t="s">
        <v>155</v>
      </c>
      <c r="B77" s="171">
        <v>18000</v>
      </c>
      <c r="C77" s="171">
        <v>18000</v>
      </c>
      <c r="D77" s="171">
        <v>11327.85</v>
      </c>
      <c r="E77" s="171">
        <v>62.93</v>
      </c>
    </row>
    <row r="78" spans="1:5" x14ac:dyDescent="0.25">
      <c r="A78" s="136" t="s">
        <v>28</v>
      </c>
      <c r="B78" s="113">
        <v>18000</v>
      </c>
      <c r="C78" s="113">
        <v>18000</v>
      </c>
      <c r="D78" s="113">
        <v>11327.85</v>
      </c>
      <c r="E78" s="113">
        <v>62.93</v>
      </c>
    </row>
    <row r="79" spans="1:5" x14ac:dyDescent="0.25">
      <c r="A79" s="73" t="s">
        <v>35</v>
      </c>
      <c r="B79" s="191">
        <v>0</v>
      </c>
      <c r="C79" s="191">
        <v>0</v>
      </c>
      <c r="D79" s="11">
        <v>799.05</v>
      </c>
      <c r="E79" s="57"/>
    </row>
    <row r="80" spans="1:5" x14ac:dyDescent="0.25">
      <c r="A80" s="73" t="s">
        <v>36</v>
      </c>
      <c r="B80" s="191">
        <v>0</v>
      </c>
      <c r="C80" s="191">
        <v>0</v>
      </c>
      <c r="D80" s="11">
        <v>10528.8</v>
      </c>
      <c r="E80" s="57"/>
    </row>
    <row r="81" spans="1:5" s="101" customFormat="1" x14ac:dyDescent="0.25">
      <c r="A81" s="138" t="s">
        <v>157</v>
      </c>
      <c r="B81" s="139">
        <v>99700</v>
      </c>
      <c r="C81" s="139">
        <v>99700</v>
      </c>
      <c r="D81" s="139">
        <v>35274.68</v>
      </c>
      <c r="E81" s="139">
        <v>35.380000000000003</v>
      </c>
    </row>
    <row r="82" spans="1:5" x14ac:dyDescent="0.25">
      <c r="A82" s="136" t="s">
        <v>21</v>
      </c>
      <c r="B82" s="113">
        <v>99200</v>
      </c>
      <c r="C82" s="113">
        <v>99200</v>
      </c>
      <c r="D82" s="113">
        <v>34623.81</v>
      </c>
      <c r="E82" s="113">
        <v>34.9</v>
      </c>
    </row>
    <row r="83" spans="1:5" x14ac:dyDescent="0.25">
      <c r="A83" s="73" t="s">
        <v>23</v>
      </c>
      <c r="B83" s="11">
        <v>0</v>
      </c>
      <c r="C83" s="11">
        <v>0</v>
      </c>
      <c r="D83" s="11">
        <v>28099.41</v>
      </c>
      <c r="E83" s="11"/>
    </row>
    <row r="84" spans="1:5" x14ac:dyDescent="0.25">
      <c r="A84" s="73" t="s">
        <v>149</v>
      </c>
      <c r="B84" s="11">
        <v>0</v>
      </c>
      <c r="C84" s="11">
        <v>0</v>
      </c>
      <c r="D84" s="11">
        <v>1887.97</v>
      </c>
      <c r="E84" s="11"/>
    </row>
    <row r="85" spans="1:5" x14ac:dyDescent="0.25">
      <c r="A85" s="73" t="s">
        <v>27</v>
      </c>
      <c r="B85" s="191">
        <v>0</v>
      </c>
      <c r="C85" s="191">
        <v>0</v>
      </c>
      <c r="D85" s="11">
        <v>4636.43</v>
      </c>
      <c r="E85" s="57"/>
    </row>
    <row r="86" spans="1:5" x14ac:dyDescent="0.25">
      <c r="A86" s="137" t="s">
        <v>28</v>
      </c>
      <c r="B86" s="113">
        <v>500</v>
      </c>
      <c r="C86" s="113">
        <v>500</v>
      </c>
      <c r="D86" s="113">
        <v>650.87</v>
      </c>
      <c r="E86" s="113">
        <v>51.94</v>
      </c>
    </row>
    <row r="87" spans="1:5" x14ac:dyDescent="0.25">
      <c r="A87" s="73" t="s">
        <v>31</v>
      </c>
      <c r="B87" s="191">
        <v>0</v>
      </c>
      <c r="C87" s="191">
        <v>0</v>
      </c>
      <c r="D87" s="11">
        <v>93.47</v>
      </c>
      <c r="E87" s="13"/>
    </row>
    <row r="88" spans="1:5" x14ac:dyDescent="0.25">
      <c r="A88" s="73" t="s">
        <v>36</v>
      </c>
      <c r="B88" s="191">
        <v>0</v>
      </c>
      <c r="C88" s="191">
        <v>0</v>
      </c>
      <c r="D88" s="11">
        <v>557.4</v>
      </c>
      <c r="E88" s="13"/>
    </row>
    <row r="89" spans="1:5" x14ac:dyDescent="0.25">
      <c r="A89" s="134" t="s">
        <v>271</v>
      </c>
      <c r="B89" s="135">
        <v>1400</v>
      </c>
      <c r="C89" s="135">
        <v>1400</v>
      </c>
      <c r="D89" s="135">
        <f>D90</f>
        <v>1400</v>
      </c>
      <c r="E89" s="135">
        <v>100</v>
      </c>
    </row>
    <row r="90" spans="1:5" s="101" customFormat="1" x14ac:dyDescent="0.25">
      <c r="A90" s="138" t="s">
        <v>152</v>
      </c>
      <c r="B90" s="139">
        <v>1400</v>
      </c>
      <c r="C90" s="139">
        <v>1400</v>
      </c>
      <c r="D90" s="139">
        <v>1400</v>
      </c>
      <c r="E90" s="139">
        <v>100</v>
      </c>
    </row>
    <row r="91" spans="1:5" x14ac:dyDescent="0.25">
      <c r="A91" s="136" t="s">
        <v>28</v>
      </c>
      <c r="B91" s="113">
        <v>1400</v>
      </c>
      <c r="C91" s="113">
        <v>1400</v>
      </c>
      <c r="D91" s="113">
        <v>1400</v>
      </c>
      <c r="E91" s="113">
        <v>100</v>
      </c>
    </row>
    <row r="92" spans="1:5" x14ac:dyDescent="0.25">
      <c r="A92" s="73" t="s">
        <v>35</v>
      </c>
      <c r="B92" s="191">
        <v>0</v>
      </c>
      <c r="C92" s="191">
        <v>0</v>
      </c>
      <c r="D92" s="11">
        <v>1017.75</v>
      </c>
      <c r="E92" s="57"/>
    </row>
    <row r="93" spans="1:5" x14ac:dyDescent="0.25">
      <c r="A93" s="73" t="s">
        <v>36</v>
      </c>
      <c r="B93" s="191">
        <v>0</v>
      </c>
      <c r="C93" s="191">
        <v>0</v>
      </c>
      <c r="D93" s="11">
        <v>82.25</v>
      </c>
      <c r="E93" s="57"/>
    </row>
    <row r="94" spans="1:5" x14ac:dyDescent="0.25">
      <c r="A94" s="73" t="s">
        <v>39</v>
      </c>
      <c r="B94" s="191">
        <v>0</v>
      </c>
      <c r="C94" s="191">
        <v>0</v>
      </c>
      <c r="D94" s="11">
        <v>300</v>
      </c>
      <c r="E94" s="13"/>
    </row>
    <row r="95" spans="1:5" x14ac:dyDescent="0.25">
      <c r="A95" s="134" t="s">
        <v>282</v>
      </c>
      <c r="B95" s="135">
        <v>650</v>
      </c>
      <c r="C95" s="135">
        <v>650</v>
      </c>
      <c r="D95" s="135">
        <v>643.25</v>
      </c>
      <c r="E95" s="135">
        <v>98.96</v>
      </c>
    </row>
    <row r="96" spans="1:5" s="101" customFormat="1" x14ac:dyDescent="0.25">
      <c r="A96" s="138" t="s">
        <v>159</v>
      </c>
      <c r="B96" s="139">
        <v>0</v>
      </c>
      <c r="C96" s="139">
        <v>0</v>
      </c>
      <c r="D96" s="139">
        <v>1.25</v>
      </c>
      <c r="E96" s="139">
        <v>0</v>
      </c>
    </row>
    <row r="97" spans="1:8" x14ac:dyDescent="0.25">
      <c r="A97" s="136" t="s">
        <v>72</v>
      </c>
      <c r="B97" s="113">
        <v>0</v>
      </c>
      <c r="C97" s="113">
        <v>0</v>
      </c>
      <c r="D97" s="113">
        <v>1.25</v>
      </c>
      <c r="E97" s="113">
        <v>0</v>
      </c>
    </row>
    <row r="98" spans="1:8" x14ac:dyDescent="0.25">
      <c r="A98" s="73" t="s">
        <v>281</v>
      </c>
      <c r="B98" s="191">
        <v>0</v>
      </c>
      <c r="C98" s="191">
        <v>0</v>
      </c>
      <c r="D98" s="11">
        <v>1.25</v>
      </c>
      <c r="E98" s="57"/>
    </row>
    <row r="99" spans="1:8" s="101" customFormat="1" x14ac:dyDescent="0.25">
      <c r="A99" s="138" t="s">
        <v>157</v>
      </c>
      <c r="B99" s="139">
        <v>650</v>
      </c>
      <c r="C99" s="139">
        <v>650</v>
      </c>
      <c r="D99" s="139">
        <v>642</v>
      </c>
      <c r="E99" s="139">
        <v>98.77</v>
      </c>
    </row>
    <row r="100" spans="1:8" x14ac:dyDescent="0.25">
      <c r="A100" s="136" t="s">
        <v>72</v>
      </c>
      <c r="B100" s="113">
        <v>650</v>
      </c>
      <c r="C100" s="113">
        <v>650</v>
      </c>
      <c r="D100" s="113">
        <v>642</v>
      </c>
      <c r="E100" s="113">
        <v>98.77</v>
      </c>
    </row>
    <row r="101" spans="1:8" x14ac:dyDescent="0.25">
      <c r="A101" s="73" t="s">
        <v>281</v>
      </c>
      <c r="B101" s="11">
        <v>0</v>
      </c>
      <c r="C101" s="11">
        <v>0</v>
      </c>
      <c r="D101" s="11">
        <v>642</v>
      </c>
      <c r="E101" s="57"/>
    </row>
    <row r="102" spans="1:8" s="161" customFormat="1" x14ac:dyDescent="0.25">
      <c r="A102" s="187" t="s">
        <v>310</v>
      </c>
      <c r="B102" s="188">
        <v>80</v>
      </c>
      <c r="C102" s="188">
        <v>80</v>
      </c>
      <c r="D102" s="188">
        <v>0</v>
      </c>
      <c r="E102" s="180">
        <v>0</v>
      </c>
    </row>
    <row r="103" spans="1:8" s="161" customFormat="1" x14ac:dyDescent="0.25">
      <c r="A103" s="181" t="s">
        <v>157</v>
      </c>
      <c r="B103" s="189">
        <v>80</v>
      </c>
      <c r="C103" s="189">
        <v>80</v>
      </c>
      <c r="D103" s="186">
        <v>0</v>
      </c>
      <c r="E103" s="182">
        <v>0</v>
      </c>
    </row>
    <row r="104" spans="1:8" s="161" customFormat="1" x14ac:dyDescent="0.25">
      <c r="A104" s="184" t="s">
        <v>28</v>
      </c>
      <c r="B104" s="179">
        <v>0</v>
      </c>
      <c r="C104" s="179">
        <v>0</v>
      </c>
      <c r="D104" s="179">
        <v>0</v>
      </c>
      <c r="E104" s="183">
        <v>0</v>
      </c>
    </row>
    <row r="105" spans="1:8" s="151" customFormat="1" x14ac:dyDescent="0.25">
      <c r="A105" s="193" t="s">
        <v>36</v>
      </c>
      <c r="B105" s="191">
        <v>0</v>
      </c>
      <c r="C105" s="191">
        <v>0</v>
      </c>
      <c r="D105" s="191">
        <v>0</v>
      </c>
      <c r="E105" s="160">
        <v>0</v>
      </c>
    </row>
    <row r="106" spans="1:8" x14ac:dyDescent="0.25">
      <c r="A106" s="133" t="s">
        <v>283</v>
      </c>
      <c r="B106" s="113">
        <v>67090</v>
      </c>
      <c r="C106" s="113">
        <v>67090</v>
      </c>
      <c r="D106" s="113">
        <v>0</v>
      </c>
      <c r="E106" s="113">
        <v>0</v>
      </c>
    </row>
    <row r="107" spans="1:8" x14ac:dyDescent="0.25">
      <c r="A107" s="134" t="s">
        <v>284</v>
      </c>
      <c r="B107" s="135">
        <v>67090</v>
      </c>
      <c r="C107" s="135">
        <v>67090</v>
      </c>
      <c r="D107" s="135">
        <v>0</v>
      </c>
      <c r="E107" s="135">
        <v>0</v>
      </c>
    </row>
    <row r="108" spans="1:8" s="101" customFormat="1" x14ac:dyDescent="0.25">
      <c r="A108" s="138" t="s">
        <v>157</v>
      </c>
      <c r="B108" s="139">
        <v>67090</v>
      </c>
      <c r="C108" s="139">
        <v>67090</v>
      </c>
      <c r="D108" s="139">
        <v>0</v>
      </c>
      <c r="E108" s="139">
        <v>0</v>
      </c>
    </row>
    <row r="109" spans="1:8" x14ac:dyDescent="0.25">
      <c r="A109" s="136" t="s">
        <v>285</v>
      </c>
      <c r="B109" s="113">
        <v>67090</v>
      </c>
      <c r="C109" s="113">
        <v>67090</v>
      </c>
      <c r="D109" s="113">
        <v>0</v>
      </c>
      <c r="E109" s="113">
        <v>0</v>
      </c>
    </row>
    <row r="110" spans="1:8" x14ac:dyDescent="0.25">
      <c r="A110" s="73" t="s">
        <v>98</v>
      </c>
      <c r="B110" s="176">
        <v>0</v>
      </c>
      <c r="C110" s="176">
        <v>0</v>
      </c>
      <c r="D110" s="11">
        <v>0</v>
      </c>
      <c r="E110" s="147"/>
    </row>
    <row r="111" spans="1:8" x14ac:dyDescent="0.25">
      <c r="A111" s="133" t="s">
        <v>272</v>
      </c>
      <c r="B111" s="113">
        <v>1715742</v>
      </c>
      <c r="C111" s="113">
        <v>1715742</v>
      </c>
      <c r="D111" s="113">
        <v>836407.5</v>
      </c>
      <c r="E111" s="113">
        <v>48.75</v>
      </c>
    </row>
    <row r="112" spans="1:8" x14ac:dyDescent="0.25">
      <c r="A112" s="134" t="s">
        <v>273</v>
      </c>
      <c r="B112" s="135">
        <v>1689340</v>
      </c>
      <c r="C112" s="135">
        <v>1689340</v>
      </c>
      <c r="D112" s="135">
        <v>831544.17</v>
      </c>
      <c r="E112" s="135">
        <v>49.22</v>
      </c>
      <c r="H112" s="146"/>
    </row>
    <row r="113" spans="1:8" s="101" customFormat="1" x14ac:dyDescent="0.25">
      <c r="A113" s="138" t="s">
        <v>159</v>
      </c>
      <c r="B113" s="139">
        <v>7500</v>
      </c>
      <c r="C113" s="139">
        <v>7500</v>
      </c>
      <c r="D113" s="139">
        <v>0</v>
      </c>
      <c r="E113" s="139">
        <v>0</v>
      </c>
    </row>
    <row r="114" spans="1:8" x14ac:dyDescent="0.25">
      <c r="A114" s="136" t="s">
        <v>28</v>
      </c>
      <c r="B114" s="113">
        <v>7500</v>
      </c>
      <c r="C114" s="113">
        <v>7500</v>
      </c>
      <c r="D114" s="113">
        <v>0</v>
      </c>
      <c r="E114" s="113">
        <v>0</v>
      </c>
    </row>
    <row r="115" spans="1:8" s="151" customFormat="1" x14ac:dyDescent="0.25">
      <c r="A115" s="185" t="s">
        <v>59</v>
      </c>
      <c r="B115" s="176">
        <v>7500</v>
      </c>
      <c r="C115" s="176">
        <v>7500</v>
      </c>
      <c r="D115" s="176">
        <v>0</v>
      </c>
      <c r="E115" s="176"/>
    </row>
    <row r="116" spans="1:8" x14ac:dyDescent="0.25">
      <c r="A116" s="136" t="s">
        <v>60</v>
      </c>
      <c r="B116" s="113">
        <v>0</v>
      </c>
      <c r="C116" s="113">
        <v>0</v>
      </c>
      <c r="D116" s="113">
        <v>0</v>
      </c>
      <c r="E116" s="113"/>
    </row>
    <row r="117" spans="1:8" x14ac:dyDescent="0.25">
      <c r="A117" s="73" t="s">
        <v>65</v>
      </c>
      <c r="B117" s="176">
        <v>0</v>
      </c>
      <c r="C117" s="176">
        <v>0</v>
      </c>
      <c r="D117" s="11">
        <v>0</v>
      </c>
      <c r="E117" s="57"/>
    </row>
    <row r="118" spans="1:8" s="101" customFormat="1" x14ac:dyDescent="0.25">
      <c r="A118" s="138" t="s">
        <v>155</v>
      </c>
      <c r="B118" s="139">
        <v>5940</v>
      </c>
      <c r="C118" s="139">
        <v>5940</v>
      </c>
      <c r="D118" s="139">
        <v>3547.5</v>
      </c>
      <c r="E118" s="139">
        <v>59.72</v>
      </c>
    </row>
    <row r="119" spans="1:8" x14ac:dyDescent="0.25">
      <c r="A119" s="136" t="s">
        <v>28</v>
      </c>
      <c r="B119" s="113">
        <v>5940</v>
      </c>
      <c r="C119" s="113">
        <v>5940</v>
      </c>
      <c r="D119" s="113">
        <v>3547.5</v>
      </c>
      <c r="E119" s="113">
        <v>59.72</v>
      </c>
    </row>
    <row r="120" spans="1:8" x14ac:dyDescent="0.25">
      <c r="A120" s="73" t="s">
        <v>30</v>
      </c>
      <c r="B120" s="11">
        <v>0</v>
      </c>
      <c r="C120" s="11">
        <v>0</v>
      </c>
      <c r="D120" s="11">
        <v>750</v>
      </c>
      <c r="E120" s="113"/>
    </row>
    <row r="121" spans="1:8" x14ac:dyDescent="0.25">
      <c r="A121" s="73" t="s">
        <v>33</v>
      </c>
      <c r="B121" s="191">
        <v>0</v>
      </c>
      <c r="C121" s="191">
        <v>0</v>
      </c>
      <c r="D121" s="11">
        <v>0</v>
      </c>
      <c r="E121" s="113"/>
    </row>
    <row r="122" spans="1:8" x14ac:dyDescent="0.25">
      <c r="A122" s="73" t="s">
        <v>59</v>
      </c>
      <c r="B122" s="191">
        <v>0</v>
      </c>
      <c r="C122" s="191">
        <v>0</v>
      </c>
      <c r="D122" s="11">
        <v>2797.5</v>
      </c>
      <c r="E122" s="57"/>
    </row>
    <row r="123" spans="1:8" x14ac:dyDescent="0.25">
      <c r="A123" s="73" t="s">
        <v>36</v>
      </c>
      <c r="B123" s="191">
        <v>0</v>
      </c>
      <c r="C123" s="191">
        <v>0</v>
      </c>
      <c r="D123" s="11">
        <v>0</v>
      </c>
      <c r="E123" s="113"/>
    </row>
    <row r="124" spans="1:8" x14ac:dyDescent="0.25">
      <c r="A124" s="73" t="s">
        <v>39</v>
      </c>
      <c r="B124" s="191">
        <v>0</v>
      </c>
      <c r="C124" s="191">
        <v>0</v>
      </c>
      <c r="D124" s="11">
        <v>0</v>
      </c>
      <c r="E124" s="57"/>
    </row>
    <row r="125" spans="1:8" x14ac:dyDescent="0.25">
      <c r="A125" s="73" t="s">
        <v>59</v>
      </c>
      <c r="B125" s="191">
        <v>0</v>
      </c>
      <c r="C125" s="191">
        <v>0</v>
      </c>
      <c r="D125" s="11">
        <v>0</v>
      </c>
      <c r="E125" s="57"/>
    </row>
    <row r="126" spans="1:8" s="101" customFormat="1" x14ac:dyDescent="0.25">
      <c r="A126" s="138" t="s">
        <v>158</v>
      </c>
      <c r="B126" s="139">
        <v>71600</v>
      </c>
      <c r="C126" s="139">
        <v>71600</v>
      </c>
      <c r="D126" s="139">
        <v>64674.93</v>
      </c>
      <c r="E126" s="139">
        <v>90.33</v>
      </c>
      <c r="G126" s="148"/>
      <c r="H126" s="148"/>
    </row>
    <row r="127" spans="1:8" x14ac:dyDescent="0.25">
      <c r="A127" s="136" t="s">
        <v>28</v>
      </c>
      <c r="B127" s="113">
        <v>69900</v>
      </c>
      <c r="C127" s="113">
        <v>69900</v>
      </c>
      <c r="D127" s="113">
        <v>64230.19</v>
      </c>
      <c r="E127" s="113">
        <v>91.89</v>
      </c>
      <c r="G127" s="113"/>
    </row>
    <row r="128" spans="1:8" x14ac:dyDescent="0.25">
      <c r="A128" s="73" t="s">
        <v>30</v>
      </c>
      <c r="B128" s="191">
        <v>0</v>
      </c>
      <c r="C128" s="191">
        <v>0</v>
      </c>
      <c r="D128" s="11">
        <v>1084.78</v>
      </c>
      <c r="E128" s="57"/>
    </row>
    <row r="129" spans="1:8" x14ac:dyDescent="0.25">
      <c r="A129" s="73" t="s">
        <v>32</v>
      </c>
      <c r="B129" s="191">
        <v>0</v>
      </c>
      <c r="C129" s="191">
        <v>0</v>
      </c>
      <c r="D129" s="11">
        <v>1133.5999999999999</v>
      </c>
      <c r="E129" s="57"/>
    </row>
    <row r="130" spans="1:8" x14ac:dyDescent="0.25">
      <c r="A130" s="73" t="s">
        <v>33</v>
      </c>
      <c r="B130" s="191">
        <v>0</v>
      </c>
      <c r="C130" s="191">
        <v>0</v>
      </c>
      <c r="D130" s="11">
        <v>1550.6</v>
      </c>
      <c r="E130" s="57"/>
    </row>
    <row r="131" spans="1:8" x14ac:dyDescent="0.25">
      <c r="A131" s="73" t="s">
        <v>35</v>
      </c>
      <c r="B131" s="191">
        <v>0</v>
      </c>
      <c r="C131" s="191">
        <v>0</v>
      </c>
      <c r="D131" s="11">
        <v>6274.09</v>
      </c>
      <c r="E131" s="57"/>
      <c r="H131" s="113"/>
    </row>
    <row r="132" spans="1:8" x14ac:dyDescent="0.25">
      <c r="A132" s="73" t="s">
        <v>36</v>
      </c>
      <c r="B132" s="191">
        <v>0</v>
      </c>
      <c r="C132" s="191">
        <v>0</v>
      </c>
      <c r="D132" s="11">
        <v>262.08999999999997</v>
      </c>
      <c r="E132" s="57"/>
    </row>
    <row r="133" spans="1:8" x14ac:dyDescent="0.25">
      <c r="A133" s="73" t="s">
        <v>37</v>
      </c>
      <c r="B133" s="191">
        <v>0</v>
      </c>
      <c r="C133" s="191">
        <v>0</v>
      </c>
      <c r="D133" s="11">
        <v>19884.97</v>
      </c>
      <c r="E133" s="57"/>
    </row>
    <row r="134" spans="1:8" x14ac:dyDescent="0.25">
      <c r="A134" s="73" t="s">
        <v>38</v>
      </c>
      <c r="B134" s="191">
        <v>0</v>
      </c>
      <c r="C134" s="191">
        <v>0</v>
      </c>
      <c r="D134" s="11">
        <v>1896.82</v>
      </c>
      <c r="E134" s="57"/>
    </row>
    <row r="135" spans="1:8" x14ac:dyDescent="0.25">
      <c r="A135" s="73" t="s">
        <v>39</v>
      </c>
      <c r="B135" s="191">
        <v>0</v>
      </c>
      <c r="C135" s="191">
        <v>0</v>
      </c>
      <c r="D135" s="11">
        <v>391</v>
      </c>
      <c r="E135" s="57"/>
    </row>
    <row r="136" spans="1:8" x14ac:dyDescent="0.25">
      <c r="A136" s="73" t="s">
        <v>40</v>
      </c>
      <c r="B136" s="191">
        <v>0</v>
      </c>
      <c r="C136" s="191">
        <v>0</v>
      </c>
      <c r="D136" s="11">
        <v>0</v>
      </c>
      <c r="E136" s="57"/>
    </row>
    <row r="137" spans="1:8" x14ac:dyDescent="0.25">
      <c r="A137" s="73" t="s">
        <v>42</v>
      </c>
      <c r="B137" s="191">
        <v>0</v>
      </c>
      <c r="C137" s="191">
        <v>0</v>
      </c>
      <c r="D137" s="11">
        <v>1575.02</v>
      </c>
      <c r="E137" s="57"/>
    </row>
    <row r="138" spans="1:8" x14ac:dyDescent="0.25">
      <c r="A138" s="73" t="s">
        <v>43</v>
      </c>
      <c r="B138" s="191">
        <v>0</v>
      </c>
      <c r="C138" s="191">
        <v>0</v>
      </c>
      <c r="D138" s="11">
        <v>7136.93</v>
      </c>
      <c r="E138" s="57"/>
    </row>
    <row r="139" spans="1:8" x14ac:dyDescent="0.25">
      <c r="A139" s="73" t="s">
        <v>44</v>
      </c>
      <c r="B139" s="191">
        <v>0</v>
      </c>
      <c r="C139" s="191">
        <v>0</v>
      </c>
      <c r="D139" s="11">
        <v>0</v>
      </c>
      <c r="E139" s="57"/>
    </row>
    <row r="140" spans="1:8" x14ac:dyDescent="0.25">
      <c r="A140" s="73" t="s">
        <v>45</v>
      </c>
      <c r="B140" s="191">
        <v>0</v>
      </c>
      <c r="C140" s="191">
        <v>0</v>
      </c>
      <c r="D140" s="11">
        <v>3538.04</v>
      </c>
      <c r="E140" s="57"/>
    </row>
    <row r="141" spans="1:8" x14ac:dyDescent="0.25">
      <c r="A141" s="73" t="s">
        <v>46</v>
      </c>
      <c r="B141" s="191">
        <v>0</v>
      </c>
      <c r="C141" s="191">
        <v>0</v>
      </c>
      <c r="D141" s="11">
        <v>0</v>
      </c>
      <c r="E141" s="57"/>
    </row>
    <row r="142" spans="1:8" x14ac:dyDescent="0.25">
      <c r="A142" s="73" t="s">
        <v>47</v>
      </c>
      <c r="B142" s="191">
        <v>0</v>
      </c>
      <c r="C142" s="191">
        <v>0</v>
      </c>
      <c r="D142" s="11">
        <v>5740.98</v>
      </c>
      <c r="E142" s="57"/>
    </row>
    <row r="143" spans="1:8" x14ac:dyDescent="0.25">
      <c r="A143" s="73" t="s">
        <v>48</v>
      </c>
      <c r="B143" s="191">
        <v>0</v>
      </c>
      <c r="C143" s="191">
        <v>0</v>
      </c>
      <c r="D143" s="11">
        <v>1772.12</v>
      </c>
      <c r="E143" s="57"/>
    </row>
    <row r="144" spans="1:8" x14ac:dyDescent="0.25">
      <c r="A144" s="73" t="s">
        <v>49</v>
      </c>
      <c r="B144" s="191">
        <v>0</v>
      </c>
      <c r="C144" s="191">
        <v>0</v>
      </c>
      <c r="D144" s="11">
        <v>901.65</v>
      </c>
      <c r="E144" s="57"/>
    </row>
    <row r="145" spans="1:7" x14ac:dyDescent="0.25">
      <c r="A145" s="73" t="s">
        <v>50</v>
      </c>
      <c r="B145" s="191">
        <v>0</v>
      </c>
      <c r="C145" s="191">
        <v>0</v>
      </c>
      <c r="D145" s="11">
        <v>9063.07</v>
      </c>
      <c r="E145" s="57"/>
    </row>
    <row r="146" spans="1:7" x14ac:dyDescent="0.25">
      <c r="A146" s="73" t="s">
        <v>55</v>
      </c>
      <c r="B146" s="191">
        <v>0</v>
      </c>
      <c r="C146" s="191">
        <v>0</v>
      </c>
      <c r="D146" s="11">
        <v>1057.73</v>
      </c>
      <c r="E146" s="57"/>
    </row>
    <row r="147" spans="1:7" x14ac:dyDescent="0.25">
      <c r="A147" s="73" t="s">
        <v>57</v>
      </c>
      <c r="B147" s="191">
        <v>0</v>
      </c>
      <c r="C147" s="191">
        <v>0</v>
      </c>
      <c r="D147" s="11">
        <v>125</v>
      </c>
      <c r="E147" s="57"/>
    </row>
    <row r="148" spans="1:7" x14ac:dyDescent="0.25">
      <c r="A148" s="73" t="s">
        <v>58</v>
      </c>
      <c r="B148" s="191">
        <v>0</v>
      </c>
      <c r="C148" s="191">
        <v>0</v>
      </c>
      <c r="D148" s="11">
        <v>160.62</v>
      </c>
      <c r="E148" s="57"/>
    </row>
    <row r="149" spans="1:7" x14ac:dyDescent="0.25">
      <c r="A149" s="73" t="s">
        <v>59</v>
      </c>
      <c r="B149" s="191">
        <v>0</v>
      </c>
      <c r="C149" s="191">
        <v>0</v>
      </c>
      <c r="D149" s="11">
        <v>681.08</v>
      </c>
      <c r="E149" s="57"/>
    </row>
    <row r="150" spans="1:7" x14ac:dyDescent="0.25">
      <c r="A150" s="136" t="s">
        <v>60</v>
      </c>
      <c r="B150" s="113">
        <v>1700</v>
      </c>
      <c r="C150" s="113">
        <v>1700</v>
      </c>
      <c r="D150" s="113">
        <v>444.74</v>
      </c>
      <c r="E150" s="113">
        <v>26.16</v>
      </c>
    </row>
    <row r="151" spans="1:7" x14ac:dyDescent="0.25">
      <c r="A151" s="73" t="s">
        <v>63</v>
      </c>
      <c r="B151" s="11">
        <v>0</v>
      </c>
      <c r="C151" s="11">
        <v>0</v>
      </c>
      <c r="D151" s="11">
        <v>444.74</v>
      </c>
      <c r="E151" s="11"/>
    </row>
    <row r="152" spans="1:7" x14ac:dyDescent="0.25">
      <c r="A152" s="73" t="s">
        <v>65</v>
      </c>
      <c r="B152" s="11">
        <v>0</v>
      </c>
      <c r="C152" s="11">
        <v>0</v>
      </c>
      <c r="D152" s="11">
        <v>0</v>
      </c>
      <c r="E152" s="11"/>
    </row>
    <row r="153" spans="1:7" x14ac:dyDescent="0.25">
      <c r="A153" s="73" t="s">
        <v>286</v>
      </c>
      <c r="B153" s="191">
        <v>0</v>
      </c>
      <c r="C153" s="191">
        <v>0</v>
      </c>
      <c r="D153" s="11">
        <v>0</v>
      </c>
      <c r="E153" s="57"/>
    </row>
    <row r="154" spans="1:7" s="101" customFormat="1" x14ac:dyDescent="0.25">
      <c r="A154" s="138" t="s">
        <v>157</v>
      </c>
      <c r="B154" s="139">
        <v>1603000</v>
      </c>
      <c r="C154" s="139">
        <v>1603000</v>
      </c>
      <c r="D154" s="139">
        <v>763321.74</v>
      </c>
      <c r="E154" s="139">
        <v>47.62</v>
      </c>
      <c r="G154" s="139"/>
    </row>
    <row r="155" spans="1:7" x14ac:dyDescent="0.25">
      <c r="A155" s="136" t="s">
        <v>21</v>
      </c>
      <c r="B155" s="113">
        <v>1510000</v>
      </c>
      <c r="C155" s="113">
        <v>1510000</v>
      </c>
      <c r="D155" s="113">
        <v>738264.86</v>
      </c>
      <c r="E155" s="113">
        <v>48.89</v>
      </c>
    </row>
    <row r="156" spans="1:7" x14ac:dyDescent="0.25">
      <c r="A156" s="73" t="s">
        <v>23</v>
      </c>
      <c r="B156" s="191">
        <v>0</v>
      </c>
      <c r="C156" s="191">
        <v>0</v>
      </c>
      <c r="D156" s="11">
        <v>603231.42000000004</v>
      </c>
      <c r="E156" s="57"/>
    </row>
    <row r="157" spans="1:7" x14ac:dyDescent="0.25">
      <c r="A157" s="73" t="s">
        <v>149</v>
      </c>
      <c r="B157" s="191">
        <v>0</v>
      </c>
      <c r="C157" s="191">
        <v>0</v>
      </c>
      <c r="D157" s="11">
        <v>4355.57</v>
      </c>
      <c r="E157" s="57"/>
    </row>
    <row r="158" spans="1:7" x14ac:dyDescent="0.25">
      <c r="A158" s="73" t="s">
        <v>246</v>
      </c>
      <c r="B158" s="191">
        <v>0</v>
      </c>
      <c r="C158" s="191">
        <v>0</v>
      </c>
      <c r="D158" s="11">
        <v>8440.44</v>
      </c>
      <c r="E158" s="57"/>
    </row>
    <row r="159" spans="1:7" x14ac:dyDescent="0.25">
      <c r="A159" s="73" t="s">
        <v>25</v>
      </c>
      <c r="B159" s="191">
        <v>0</v>
      </c>
      <c r="C159" s="191">
        <v>0</v>
      </c>
      <c r="D159" s="11">
        <v>21424.32</v>
      </c>
      <c r="E159" s="57"/>
    </row>
    <row r="160" spans="1:7" x14ac:dyDescent="0.25">
      <c r="A160" s="73" t="s">
        <v>27</v>
      </c>
      <c r="B160" s="191">
        <v>0</v>
      </c>
      <c r="C160" s="191">
        <v>0</v>
      </c>
      <c r="D160" s="11">
        <v>100813.11</v>
      </c>
      <c r="E160" s="57"/>
    </row>
    <row r="161" spans="1:7" x14ac:dyDescent="0.25">
      <c r="A161" s="136" t="s">
        <v>28</v>
      </c>
      <c r="B161" s="113">
        <v>93000</v>
      </c>
      <c r="C161" s="113">
        <v>93000</v>
      </c>
      <c r="D161" s="113">
        <v>25056.880000000001</v>
      </c>
      <c r="E161" s="113">
        <v>26.94</v>
      </c>
      <c r="G161" s="113"/>
    </row>
    <row r="162" spans="1:7" x14ac:dyDescent="0.25">
      <c r="A162" s="73" t="s">
        <v>30</v>
      </c>
      <c r="B162" s="191">
        <v>0</v>
      </c>
      <c r="C162" s="191">
        <v>0</v>
      </c>
      <c r="D162" s="11">
        <v>560</v>
      </c>
      <c r="E162" s="57"/>
    </row>
    <row r="163" spans="1:7" x14ac:dyDescent="0.25">
      <c r="A163" s="73" t="s">
        <v>31</v>
      </c>
      <c r="B163" s="191">
        <v>0</v>
      </c>
      <c r="C163" s="191">
        <v>0</v>
      </c>
      <c r="D163" s="11">
        <v>20679.439999999999</v>
      </c>
      <c r="E163" s="57"/>
    </row>
    <row r="164" spans="1:7" x14ac:dyDescent="0.25">
      <c r="A164" s="73" t="s">
        <v>33</v>
      </c>
      <c r="B164" s="191">
        <v>0</v>
      </c>
      <c r="C164" s="191">
        <v>0</v>
      </c>
      <c r="D164" s="11">
        <v>0</v>
      </c>
      <c r="E164" s="57"/>
    </row>
    <row r="165" spans="1:7" x14ac:dyDescent="0.25">
      <c r="A165" s="73" t="s">
        <v>57</v>
      </c>
      <c r="B165" s="191">
        <v>0</v>
      </c>
      <c r="C165" s="191">
        <v>0</v>
      </c>
      <c r="D165" s="11">
        <v>25</v>
      </c>
      <c r="E165" s="57"/>
    </row>
    <row r="166" spans="1:7" x14ac:dyDescent="0.25">
      <c r="A166" s="73" t="s">
        <v>58</v>
      </c>
      <c r="B166" s="191">
        <v>0</v>
      </c>
      <c r="C166" s="191">
        <v>0</v>
      </c>
      <c r="D166" s="11">
        <v>997.23</v>
      </c>
      <c r="E166" s="57"/>
    </row>
    <row r="167" spans="1:7" x14ac:dyDescent="0.25">
      <c r="A167" s="73" t="s">
        <v>59</v>
      </c>
      <c r="B167" s="191">
        <v>0</v>
      </c>
      <c r="C167" s="191">
        <v>0</v>
      </c>
      <c r="D167" s="11">
        <v>2795.21</v>
      </c>
      <c r="E167" s="57"/>
    </row>
    <row r="168" spans="1:7" s="101" customFormat="1" x14ac:dyDescent="0.25">
      <c r="A168" s="138" t="s">
        <v>199</v>
      </c>
      <c r="B168" s="139">
        <v>1300</v>
      </c>
      <c r="C168" s="139">
        <v>1300</v>
      </c>
      <c r="D168" s="139">
        <v>0</v>
      </c>
      <c r="E168" s="139">
        <v>0</v>
      </c>
    </row>
    <row r="169" spans="1:7" x14ac:dyDescent="0.25">
      <c r="A169" s="136" t="s">
        <v>28</v>
      </c>
      <c r="B169" s="113">
        <v>1300</v>
      </c>
      <c r="C169" s="113">
        <v>1300</v>
      </c>
      <c r="D169" s="113">
        <v>0</v>
      </c>
      <c r="E169" s="113">
        <v>0</v>
      </c>
    </row>
    <row r="170" spans="1:7" x14ac:dyDescent="0.25">
      <c r="A170" s="73" t="s">
        <v>36</v>
      </c>
      <c r="B170" s="191">
        <v>0</v>
      </c>
      <c r="C170" s="191">
        <v>0</v>
      </c>
      <c r="D170" s="11">
        <v>0</v>
      </c>
      <c r="E170" s="13"/>
    </row>
    <row r="171" spans="1:7" x14ac:dyDescent="0.25">
      <c r="A171" s="134" t="s">
        <v>274</v>
      </c>
      <c r="B171" s="135">
        <v>26402</v>
      </c>
      <c r="C171" s="135">
        <v>26402</v>
      </c>
      <c r="D171" s="135">
        <v>4863.33</v>
      </c>
      <c r="E171" s="135">
        <v>18.420000000000002</v>
      </c>
    </row>
    <row r="172" spans="1:7" s="101" customFormat="1" x14ac:dyDescent="0.25">
      <c r="A172" s="181" t="s">
        <v>159</v>
      </c>
      <c r="B172" s="182">
        <v>0</v>
      </c>
      <c r="C172" s="182">
        <v>0</v>
      </c>
      <c r="D172" s="182">
        <v>1136.25</v>
      </c>
      <c r="E172" s="182">
        <v>0</v>
      </c>
    </row>
    <row r="173" spans="1:7" s="190" customFormat="1" x14ac:dyDescent="0.25">
      <c r="A173" s="198" t="s">
        <v>80</v>
      </c>
      <c r="B173" s="195">
        <v>0</v>
      </c>
      <c r="C173" s="195">
        <v>0</v>
      </c>
      <c r="D173" s="195">
        <v>1136.25</v>
      </c>
      <c r="E173" s="195">
        <v>0</v>
      </c>
    </row>
    <row r="174" spans="1:7" s="190" customFormat="1" x14ac:dyDescent="0.25">
      <c r="A174" s="193" t="s">
        <v>84</v>
      </c>
      <c r="B174" s="191">
        <v>0</v>
      </c>
      <c r="C174" s="191">
        <v>0</v>
      </c>
      <c r="D174" s="191">
        <v>1136.25</v>
      </c>
      <c r="E174" s="192"/>
    </row>
    <row r="175" spans="1:7" s="194" customFormat="1" x14ac:dyDescent="0.25">
      <c r="A175" s="196" t="s">
        <v>155</v>
      </c>
      <c r="B175" s="197">
        <v>4782</v>
      </c>
      <c r="C175" s="197">
        <v>4782</v>
      </c>
      <c r="D175" s="197">
        <v>0</v>
      </c>
      <c r="E175" s="197">
        <v>0</v>
      </c>
    </row>
    <row r="176" spans="1:7" x14ac:dyDescent="0.25">
      <c r="A176" s="184" t="s">
        <v>80</v>
      </c>
      <c r="B176" s="179">
        <v>4782</v>
      </c>
      <c r="C176" s="179">
        <v>4782</v>
      </c>
      <c r="D176" s="179">
        <v>0</v>
      </c>
      <c r="E176" s="179">
        <v>0</v>
      </c>
    </row>
    <row r="177" spans="1:5" x14ac:dyDescent="0.25">
      <c r="A177" s="178" t="s">
        <v>88</v>
      </c>
      <c r="B177" s="191">
        <v>4782</v>
      </c>
      <c r="C177" s="191">
        <v>4782</v>
      </c>
      <c r="D177" s="176">
        <v>0</v>
      </c>
      <c r="E177" s="177"/>
    </row>
    <row r="178" spans="1:5" s="101" customFormat="1" x14ac:dyDescent="0.25">
      <c r="A178" s="181" t="s">
        <v>158</v>
      </c>
      <c r="B178" s="182">
        <v>10000</v>
      </c>
      <c r="C178" s="182">
        <v>10000</v>
      </c>
      <c r="D178" s="182">
        <v>3727.08</v>
      </c>
      <c r="E178" s="182">
        <v>37.270000000000003</v>
      </c>
    </row>
    <row r="179" spans="1:5" x14ac:dyDescent="0.25">
      <c r="A179" s="136" t="s">
        <v>80</v>
      </c>
      <c r="B179" s="113">
        <v>10000</v>
      </c>
      <c r="C179" s="113">
        <v>10000</v>
      </c>
      <c r="D179" s="113">
        <v>3727.08</v>
      </c>
      <c r="E179" s="113">
        <v>37.270000000000003</v>
      </c>
    </row>
    <row r="180" spans="1:5" x14ac:dyDescent="0.25">
      <c r="A180" s="73" t="s">
        <v>84</v>
      </c>
      <c r="B180" s="191">
        <v>0</v>
      </c>
      <c r="C180" s="191">
        <v>0</v>
      </c>
      <c r="D180" s="11">
        <v>990.25</v>
      </c>
      <c r="E180" s="57"/>
    </row>
    <row r="181" spans="1:5" x14ac:dyDescent="0.25">
      <c r="A181" s="73" t="s">
        <v>85</v>
      </c>
      <c r="B181" s="191">
        <v>0</v>
      </c>
      <c r="C181" s="191">
        <v>0</v>
      </c>
      <c r="D181" s="11">
        <v>2736.83</v>
      </c>
      <c r="E181" s="57"/>
    </row>
    <row r="182" spans="1:5" x14ac:dyDescent="0.25">
      <c r="A182" s="73" t="s">
        <v>88</v>
      </c>
      <c r="B182" s="191">
        <v>0</v>
      </c>
      <c r="C182" s="191">
        <v>0</v>
      </c>
      <c r="D182" s="11">
        <v>0</v>
      </c>
      <c r="E182" s="57"/>
    </row>
    <row r="183" spans="1:5" x14ac:dyDescent="0.25">
      <c r="A183" s="136" t="s">
        <v>96</v>
      </c>
      <c r="B183" s="113">
        <v>0</v>
      </c>
      <c r="C183" s="113">
        <v>0</v>
      </c>
      <c r="D183" s="113">
        <v>0</v>
      </c>
      <c r="E183" s="113">
        <v>0</v>
      </c>
    </row>
    <row r="184" spans="1:5" x14ac:dyDescent="0.25">
      <c r="A184" s="73" t="s">
        <v>98</v>
      </c>
      <c r="B184" s="191">
        <v>0</v>
      </c>
      <c r="C184" s="191">
        <v>0</v>
      </c>
      <c r="D184" s="11">
        <v>0</v>
      </c>
      <c r="E184" s="57"/>
    </row>
    <row r="185" spans="1:5" s="101" customFormat="1" x14ac:dyDescent="0.25">
      <c r="A185" s="138" t="s">
        <v>157</v>
      </c>
      <c r="B185" s="139">
        <v>2920</v>
      </c>
      <c r="C185" s="139">
        <v>2920</v>
      </c>
      <c r="D185" s="139">
        <v>0</v>
      </c>
      <c r="E185" s="139">
        <v>0</v>
      </c>
    </row>
    <row r="186" spans="1:5" x14ac:dyDescent="0.25">
      <c r="A186" s="136" t="s">
        <v>80</v>
      </c>
      <c r="B186" s="113">
        <v>2920</v>
      </c>
      <c r="C186" s="113">
        <v>2920</v>
      </c>
      <c r="D186" s="113">
        <v>0</v>
      </c>
      <c r="E186" s="113">
        <v>0</v>
      </c>
    </row>
    <row r="187" spans="1:5" x14ac:dyDescent="0.25">
      <c r="A187" s="73" t="s">
        <v>88</v>
      </c>
      <c r="B187" s="191">
        <v>0</v>
      </c>
      <c r="C187" s="191">
        <v>0</v>
      </c>
      <c r="D187" s="11">
        <v>0</v>
      </c>
      <c r="E187" s="57"/>
    </row>
    <row r="188" spans="1:5" s="101" customFormat="1" x14ac:dyDescent="0.25">
      <c r="A188" s="138" t="s">
        <v>199</v>
      </c>
      <c r="B188" s="139">
        <v>8700</v>
      </c>
      <c r="C188" s="139">
        <v>8700</v>
      </c>
      <c r="D188" s="139">
        <v>0</v>
      </c>
      <c r="E188" s="139">
        <v>0</v>
      </c>
    </row>
    <row r="189" spans="1:5" x14ac:dyDescent="0.25">
      <c r="A189" s="136" t="s">
        <v>80</v>
      </c>
      <c r="B189" s="113">
        <v>8700</v>
      </c>
      <c r="C189" s="113">
        <v>8700</v>
      </c>
      <c r="D189" s="113">
        <v>0</v>
      </c>
      <c r="E189" s="113">
        <v>0</v>
      </c>
    </row>
    <row r="190" spans="1:5" s="190" customFormat="1" x14ac:dyDescent="0.25">
      <c r="A190" s="193" t="s">
        <v>88</v>
      </c>
      <c r="B190" s="191">
        <v>0</v>
      </c>
      <c r="C190" s="191">
        <v>0</v>
      </c>
      <c r="D190" s="191">
        <v>0</v>
      </c>
      <c r="E190" s="192"/>
    </row>
    <row r="191" spans="1:5" s="190" customFormat="1" x14ac:dyDescent="0.25">
      <c r="A191" s="193"/>
      <c r="B191" s="191"/>
      <c r="C191" s="191"/>
      <c r="D191" s="191"/>
      <c r="E191" s="192"/>
    </row>
    <row r="192" spans="1:5" s="190" customFormat="1" x14ac:dyDescent="0.25">
      <c r="A192" s="193"/>
      <c r="B192" s="191"/>
      <c r="C192" s="191"/>
      <c r="D192" s="191"/>
      <c r="E192" s="192"/>
    </row>
    <row r="193" spans="1:5" s="190" customFormat="1" x14ac:dyDescent="0.25">
      <c r="A193" s="193"/>
      <c r="B193" s="191"/>
      <c r="C193" s="191"/>
      <c r="D193" s="191"/>
      <c r="E193" s="192"/>
    </row>
    <row r="194" spans="1:5" s="190" customFormat="1" x14ac:dyDescent="0.25">
      <c r="A194" s="193"/>
      <c r="B194" s="191"/>
      <c r="C194" s="191"/>
      <c r="D194" s="191"/>
      <c r="E194" s="192"/>
    </row>
    <row r="195" spans="1:5" x14ac:dyDescent="0.25">
      <c r="A195" s="73"/>
      <c r="B195" s="57"/>
      <c r="C195" s="57"/>
      <c r="D195" s="11"/>
      <c r="E195" s="13"/>
    </row>
    <row r="196" spans="1:5" ht="15.75" x14ac:dyDescent="0.25">
      <c r="A196" s="204" t="s">
        <v>197</v>
      </c>
      <c r="B196" s="204"/>
      <c r="C196" s="204"/>
      <c r="D196" s="204"/>
      <c r="E196" s="204"/>
    </row>
    <row r="197" spans="1:5" x14ac:dyDescent="0.25">
      <c r="A197" s="33"/>
      <c r="B197" s="33"/>
      <c r="C197" s="33"/>
      <c r="D197" s="33"/>
      <c r="E197" s="35"/>
    </row>
    <row r="198" spans="1:5" ht="15.75" x14ac:dyDescent="0.25">
      <c r="A198" s="209" t="s">
        <v>296</v>
      </c>
      <c r="B198" s="209"/>
      <c r="C198" s="209"/>
      <c r="D198" s="209"/>
      <c r="E198" s="209"/>
    </row>
    <row r="199" spans="1:5" x14ac:dyDescent="0.25">
      <c r="A199" s="33"/>
      <c r="B199" s="33"/>
      <c r="C199" s="33"/>
      <c r="D199" s="33"/>
      <c r="E199" s="35"/>
    </row>
    <row r="200" spans="1:5" ht="15.75" x14ac:dyDescent="0.25">
      <c r="A200" s="209" t="s">
        <v>288</v>
      </c>
      <c r="B200" s="209"/>
      <c r="C200" s="209"/>
      <c r="D200" s="209"/>
      <c r="E200" s="209"/>
    </row>
    <row r="201" spans="1:5" x14ac:dyDescent="0.25">
      <c r="A201" s="33"/>
      <c r="B201" s="33"/>
      <c r="C201" s="33"/>
      <c r="D201" s="33"/>
      <c r="E201" s="35"/>
    </row>
    <row r="202" spans="1:5" x14ac:dyDescent="0.25">
      <c r="A202" s="33"/>
      <c r="B202" s="33"/>
      <c r="C202" s="33"/>
      <c r="D202" s="33"/>
      <c r="E202" s="35"/>
    </row>
    <row r="203" spans="1:5" x14ac:dyDescent="0.25">
      <c r="A203" s="33"/>
      <c r="B203" s="33"/>
      <c r="C203" s="33"/>
      <c r="D203" s="111" t="s">
        <v>277</v>
      </c>
      <c r="E203" s="35"/>
    </row>
    <row r="204" spans="1:5" x14ac:dyDescent="0.25">
      <c r="A204" s="33"/>
      <c r="B204" s="33"/>
      <c r="C204" s="33"/>
      <c r="D204" s="97" t="s">
        <v>278</v>
      </c>
      <c r="E204" s="35"/>
    </row>
    <row r="205" spans="1:5" x14ac:dyDescent="0.25">
      <c r="A205" s="33"/>
      <c r="B205" s="33"/>
      <c r="C205" s="33"/>
      <c r="D205" s="33"/>
      <c r="E205" s="35"/>
    </row>
    <row r="206" spans="1:5" x14ac:dyDescent="0.25">
      <c r="A206" s="33"/>
      <c r="B206" s="33"/>
      <c r="C206" s="33"/>
      <c r="D206" s="33"/>
      <c r="E206" s="35"/>
    </row>
    <row r="207" spans="1:5" ht="15.75" x14ac:dyDescent="0.25">
      <c r="A207" s="210" t="s">
        <v>297</v>
      </c>
      <c r="B207" s="210"/>
      <c r="C207" s="210"/>
      <c r="D207" s="210"/>
      <c r="E207" s="210"/>
    </row>
    <row r="208" spans="1:5" ht="15.75" x14ac:dyDescent="0.25">
      <c r="A208" s="210" t="s">
        <v>298</v>
      </c>
      <c r="B208" s="210"/>
      <c r="C208" s="210"/>
      <c r="D208" s="210"/>
      <c r="E208" s="210"/>
    </row>
    <row r="209" spans="1:5" ht="15.75" x14ac:dyDescent="0.25">
      <c r="A209" s="210" t="s">
        <v>299</v>
      </c>
      <c r="B209" s="210"/>
      <c r="C209" s="210"/>
      <c r="D209" s="210"/>
      <c r="E209" s="210"/>
    </row>
    <row r="210" spans="1:5" x14ac:dyDescent="0.25">
      <c r="A210" s="33"/>
      <c r="B210" s="33"/>
      <c r="C210" s="33"/>
      <c r="D210" s="33"/>
      <c r="E210" s="35"/>
    </row>
    <row r="211" spans="1:5" x14ac:dyDescent="0.25">
      <c r="A211" s="98"/>
      <c r="B211" s="33"/>
      <c r="C211" s="33"/>
      <c r="D211" s="33"/>
      <c r="E211" s="35"/>
    </row>
    <row r="212" spans="1:5" x14ac:dyDescent="0.25">
      <c r="A212" s="98"/>
      <c r="B212" s="33"/>
      <c r="C212" s="33"/>
      <c r="D212" s="33"/>
      <c r="E212" s="35"/>
    </row>
    <row r="213" spans="1:5" x14ac:dyDescent="0.25">
      <c r="A213" s="98"/>
      <c r="B213" s="33"/>
      <c r="C213" s="33"/>
      <c r="D213" s="33"/>
      <c r="E213" s="35"/>
    </row>
    <row r="214" spans="1:5" x14ac:dyDescent="0.25">
      <c r="A214" s="98"/>
      <c r="B214" s="33"/>
      <c r="C214" s="33"/>
      <c r="D214" s="33"/>
      <c r="E214" s="35"/>
    </row>
    <row r="215" spans="1:5" x14ac:dyDescent="0.25">
      <c r="A215" s="33"/>
      <c r="B215" s="33"/>
      <c r="C215" s="33"/>
      <c r="D215" s="33"/>
      <c r="E215" s="35"/>
    </row>
    <row r="216" spans="1:5" x14ac:dyDescent="0.25">
      <c r="A216" s="33"/>
      <c r="B216" s="33"/>
      <c r="C216" s="33"/>
      <c r="D216" s="33"/>
      <c r="E216" s="35"/>
    </row>
    <row r="217" spans="1:5" x14ac:dyDescent="0.25">
      <c r="A217" s="33"/>
      <c r="B217" s="33"/>
      <c r="C217" s="33"/>
      <c r="D217" s="33"/>
      <c r="E217" s="35"/>
    </row>
    <row r="218" spans="1:5" x14ac:dyDescent="0.25">
      <c r="A218" s="33"/>
      <c r="B218" s="33"/>
      <c r="C218" s="33"/>
      <c r="D218" s="33"/>
      <c r="E218" s="35"/>
    </row>
    <row r="219" spans="1:5" x14ac:dyDescent="0.25">
      <c r="A219" s="33"/>
      <c r="B219" s="33"/>
      <c r="C219" s="33"/>
      <c r="D219" s="33"/>
      <c r="E219" s="35"/>
    </row>
  </sheetData>
  <mergeCells count="9">
    <mergeCell ref="A1:E1"/>
    <mergeCell ref="A3:E3"/>
    <mergeCell ref="A5:E5"/>
    <mergeCell ref="A209:E209"/>
    <mergeCell ref="A196:E196"/>
    <mergeCell ref="A198:E198"/>
    <mergeCell ref="A200:E200"/>
    <mergeCell ref="A207:E207"/>
    <mergeCell ref="A208:E208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9" firstPageNumber="15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9</vt:i4>
      </vt:variant>
    </vt:vector>
  </HeadingPairs>
  <TitlesOfParts>
    <vt:vector size="16" baseType="lpstr">
      <vt:lpstr>Sažetak </vt:lpstr>
      <vt:lpstr>P i R -Tablica 1.</vt:lpstr>
      <vt:lpstr>P i R -Tablica 2.</vt:lpstr>
      <vt:lpstr>R -Tablica 3.</vt:lpstr>
      <vt:lpstr>Rač fin-Tablica 4.</vt:lpstr>
      <vt:lpstr>Rač.fin-Tablica 5</vt:lpstr>
      <vt:lpstr>Posebni dio-progr.</vt:lpstr>
      <vt:lpstr>'P i R -Tablica 1.'!Ispis_naslova</vt:lpstr>
      <vt:lpstr>'P i R -Tablica 2.'!Ispis_naslova</vt:lpstr>
      <vt:lpstr>'Posebni dio-progr.'!Ispis_naslova</vt:lpstr>
      <vt:lpstr>'R -Tablica 3.'!Ispis_naslova</vt:lpstr>
      <vt:lpstr>'P i R -Tablica 1.'!Podrucje_ispisa</vt:lpstr>
      <vt:lpstr>'P i R -Tablica 2.'!Podrucje_ispisa</vt:lpstr>
      <vt:lpstr>'R -Tablica 3.'!Podrucje_ispisa</vt:lpstr>
      <vt:lpstr>'Rač.fin-Tablica 5'!Podrucje_ispisa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PRORAČUNA</dc:title>
  <dc:creator>Tina Prašnički</dc:creator>
  <cp:lastModifiedBy>Korisnik</cp:lastModifiedBy>
  <cp:lastPrinted>2025-07-17T07:59:17Z</cp:lastPrinted>
  <dcterms:created xsi:type="dcterms:W3CDTF">2018-03-15T13:07:00Z</dcterms:created>
  <dcterms:modified xsi:type="dcterms:W3CDTF">2025-07-18T10:52:34Z</dcterms:modified>
</cp:coreProperties>
</file>