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OVI\FINANCIJSKI PLAN 2026+PLAN NABAVE\"/>
    </mc:Choice>
  </mc:AlternateContent>
  <xr:revisionPtr revIDLastSave="0" documentId="13_ncr:1_{EE0D7EF1-9DBF-471A-A3E5-64E8322A6049}" xr6:coauthVersionLast="37" xr6:coauthVersionMax="37" xr10:uidLastSave="{00000000-0000-0000-0000-000000000000}"/>
  <bookViews>
    <workbookView xWindow="0" yWindow="0" windowWidth="28800" windowHeight="11625" tabRatio="759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12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7" l="1"/>
  <c r="H18" i="7"/>
  <c r="G18" i="7"/>
  <c r="F18" i="7"/>
  <c r="E18" i="7"/>
  <c r="I48" i="7"/>
  <c r="H48" i="7"/>
  <c r="G48" i="7"/>
  <c r="E48" i="7"/>
  <c r="E59" i="7"/>
  <c r="I100" i="7" l="1"/>
  <c r="H100" i="7"/>
  <c r="G100" i="7"/>
  <c r="F100" i="7"/>
  <c r="E100" i="7"/>
  <c r="I101" i="7"/>
  <c r="H101" i="7"/>
  <c r="G101" i="7"/>
  <c r="F101" i="7"/>
  <c r="E101" i="7"/>
  <c r="I102" i="7"/>
  <c r="H102" i="7"/>
  <c r="G102" i="7"/>
  <c r="F102" i="7"/>
  <c r="E102" i="7"/>
  <c r="I104" i="7"/>
  <c r="H104" i="7"/>
  <c r="G104" i="7"/>
  <c r="F104" i="7"/>
  <c r="E104" i="7"/>
  <c r="I148" i="7"/>
  <c r="H148" i="7"/>
  <c r="G148" i="7"/>
  <c r="G147" i="7" s="1"/>
  <c r="F148" i="7"/>
  <c r="F147" i="7" s="1"/>
  <c r="E147" i="7"/>
  <c r="E148" i="7"/>
  <c r="F116" i="7"/>
  <c r="E98" i="7"/>
  <c r="E96" i="7"/>
  <c r="I71" i="7"/>
  <c r="H71" i="7"/>
  <c r="G71" i="7"/>
  <c r="F71" i="7"/>
  <c r="E71" i="7"/>
  <c r="I64" i="7"/>
  <c r="H64" i="7"/>
  <c r="G64" i="7"/>
  <c r="F64" i="7"/>
  <c r="E64" i="7"/>
  <c r="I63" i="7"/>
  <c r="H63" i="7"/>
  <c r="G63" i="7"/>
  <c r="F63" i="7"/>
  <c r="F69" i="7"/>
  <c r="G69" i="7"/>
  <c r="E32" i="7"/>
  <c r="E23" i="7" l="1"/>
  <c r="I28" i="7"/>
  <c r="H28" i="7"/>
  <c r="G28" i="7"/>
  <c r="F28" i="7"/>
  <c r="G35" i="8" l="1"/>
  <c r="F35" i="8"/>
  <c r="E35" i="8"/>
  <c r="D35" i="8"/>
  <c r="C35" i="8"/>
  <c r="G13" i="8"/>
  <c r="F13" i="8"/>
  <c r="E13" i="8"/>
  <c r="D13" i="8"/>
  <c r="C13" i="8"/>
  <c r="E76" i="7" l="1"/>
  <c r="F6" i="7" l="1"/>
  <c r="E67" i="7"/>
  <c r="E50" i="7"/>
  <c r="I158" i="7"/>
  <c r="I157" i="7" s="1"/>
  <c r="H158" i="7"/>
  <c r="H157" i="7" s="1"/>
  <c r="G158" i="7"/>
  <c r="G157" i="7" s="1"/>
  <c r="F158" i="7"/>
  <c r="F157" i="7" s="1"/>
  <c r="E158" i="7"/>
  <c r="E157" i="7" s="1"/>
  <c r="I122" i="7"/>
  <c r="H122" i="7"/>
  <c r="G122" i="7"/>
  <c r="F122" i="7"/>
  <c r="F121" i="7" s="1"/>
  <c r="E122" i="7"/>
  <c r="I117" i="7"/>
  <c r="H117" i="7"/>
  <c r="G117" i="7"/>
  <c r="F117" i="7"/>
  <c r="E117" i="7"/>
  <c r="E116" i="7" s="1"/>
  <c r="I114" i="7"/>
  <c r="H114" i="7"/>
  <c r="G114" i="7"/>
  <c r="F114" i="7"/>
  <c r="F113" i="7" s="1"/>
  <c r="F112" i="7" s="1"/>
  <c r="F111" i="7" s="1"/>
  <c r="E114" i="7"/>
  <c r="E113" i="7" s="1"/>
  <c r="E112" i="7"/>
  <c r="G83" i="7"/>
  <c r="F83" i="7"/>
  <c r="E83" i="7"/>
  <c r="G19" i="7"/>
  <c r="E20" i="7"/>
  <c r="E19" i="7"/>
  <c r="F48" i="7"/>
  <c r="I32" i="7"/>
  <c r="I23" i="7" s="1"/>
  <c r="H32" i="7"/>
  <c r="H23" i="7" s="1"/>
  <c r="G32" i="7"/>
  <c r="E111" i="7" l="1"/>
  <c r="G23" i="7"/>
  <c r="G113" i="7"/>
  <c r="H113" i="7"/>
  <c r="I113" i="7"/>
  <c r="I21" i="7"/>
  <c r="I20" i="7" s="1"/>
  <c r="H21" i="7"/>
  <c r="H20" i="7" s="1"/>
  <c r="F21" i="7"/>
  <c r="F20" i="7" s="1"/>
  <c r="I112" i="7" l="1"/>
  <c r="I111" i="7" s="1"/>
  <c r="H112" i="7"/>
  <c r="H111" i="7" s="1"/>
  <c r="G112" i="7"/>
  <c r="G111" i="7" s="1"/>
  <c r="F19" i="7"/>
  <c r="H19" i="7"/>
  <c r="I19" i="7"/>
  <c r="G43" i="8"/>
  <c r="F43" i="8"/>
  <c r="E43" i="8"/>
  <c r="D43" i="8"/>
  <c r="C43" i="8"/>
  <c r="G21" i="8"/>
  <c r="F21" i="8"/>
  <c r="E21" i="8"/>
  <c r="D21" i="8"/>
  <c r="C21" i="8"/>
  <c r="G22" i="3" l="1"/>
  <c r="F22" i="3"/>
  <c r="E22" i="3"/>
  <c r="D22" i="3"/>
  <c r="C22" i="3"/>
  <c r="G28" i="3"/>
  <c r="F28" i="3"/>
  <c r="E28" i="3"/>
  <c r="D28" i="3"/>
  <c r="C28" i="3"/>
  <c r="G8" i="3"/>
  <c r="F8" i="3"/>
  <c r="F7" i="3" s="1"/>
  <c r="E8" i="3"/>
  <c r="E7" i="3" s="1"/>
  <c r="D8" i="3"/>
  <c r="C8" i="3"/>
  <c r="G14" i="3"/>
  <c r="F14" i="3"/>
  <c r="E14" i="3"/>
  <c r="D14" i="3"/>
  <c r="C14" i="3"/>
  <c r="D21" i="3" l="1"/>
  <c r="G21" i="3"/>
  <c r="F21" i="3"/>
  <c r="E21" i="3"/>
  <c r="D7" i="3"/>
  <c r="C21" i="3"/>
  <c r="C7" i="3"/>
  <c r="G7" i="3"/>
  <c r="G9" i="5" l="1"/>
  <c r="F9" i="5"/>
  <c r="E9" i="5"/>
  <c r="D9" i="5"/>
  <c r="C9" i="5"/>
  <c r="G6" i="5"/>
  <c r="F6" i="5"/>
  <c r="E6" i="5"/>
  <c r="D6" i="5"/>
  <c r="C6" i="5"/>
  <c r="G11" i="5"/>
  <c r="G5" i="5" s="1"/>
  <c r="F11" i="5"/>
  <c r="F5" i="5" s="1"/>
  <c r="E11" i="5"/>
  <c r="E5" i="5" s="1"/>
  <c r="D11" i="5"/>
  <c r="D5" i="5" s="1"/>
  <c r="C11" i="5"/>
  <c r="C5" i="5" s="1"/>
  <c r="G6" i="8"/>
  <c r="F6" i="8"/>
  <c r="E6" i="8"/>
  <c r="D6" i="8"/>
  <c r="C6" i="8"/>
  <c r="G8" i="8"/>
  <c r="F8" i="8"/>
  <c r="E8" i="8"/>
  <c r="D8" i="8"/>
  <c r="C8" i="8"/>
  <c r="G41" i="8"/>
  <c r="F41" i="8"/>
  <c r="E41" i="8"/>
  <c r="D41" i="8"/>
  <c r="C41" i="8"/>
  <c r="G32" i="8"/>
  <c r="F32" i="8"/>
  <c r="E32" i="8"/>
  <c r="D32" i="8"/>
  <c r="C32" i="8"/>
  <c r="G30" i="8"/>
  <c r="F30" i="8"/>
  <c r="E30" i="8"/>
  <c r="D30" i="8"/>
  <c r="C30" i="8"/>
  <c r="G28" i="8"/>
  <c r="F28" i="8"/>
  <c r="E28" i="8"/>
  <c r="D28" i="8"/>
  <c r="C28" i="8"/>
  <c r="G19" i="8"/>
  <c r="F19" i="8"/>
  <c r="E19" i="8"/>
  <c r="D19" i="8"/>
  <c r="C19" i="8"/>
  <c r="G10" i="8"/>
  <c r="F10" i="8"/>
  <c r="E10" i="8"/>
  <c r="D10" i="8"/>
  <c r="C10" i="8"/>
  <c r="C27" i="8" l="1"/>
  <c r="D5" i="8"/>
  <c r="F5" i="8"/>
  <c r="G5" i="8"/>
  <c r="E5" i="8"/>
  <c r="C5" i="8"/>
  <c r="G27" i="8"/>
  <c r="F27" i="8"/>
  <c r="E27" i="8"/>
  <c r="D27" i="8"/>
  <c r="I155" i="7" l="1"/>
  <c r="I154" i="7" s="1"/>
  <c r="H155" i="7"/>
  <c r="H154" i="7" s="1"/>
  <c r="G155" i="7"/>
  <c r="G154" i="7" s="1"/>
  <c r="F155" i="7"/>
  <c r="F154" i="7" s="1"/>
  <c r="E155" i="7"/>
  <c r="E154" i="7" s="1"/>
  <c r="I152" i="7"/>
  <c r="I151" i="7" s="1"/>
  <c r="H152" i="7"/>
  <c r="H151" i="7" s="1"/>
  <c r="G152" i="7"/>
  <c r="G151" i="7" s="1"/>
  <c r="F152" i="7"/>
  <c r="F151" i="7" s="1"/>
  <c r="E152" i="7"/>
  <c r="E151" i="7" s="1"/>
  <c r="I147" i="7"/>
  <c r="H147" i="7"/>
  <c r="I145" i="7"/>
  <c r="I144" i="7" s="1"/>
  <c r="H145" i="7"/>
  <c r="H144" i="7" s="1"/>
  <c r="G145" i="7"/>
  <c r="G144" i="7" s="1"/>
  <c r="F145" i="7"/>
  <c r="F144" i="7" s="1"/>
  <c r="E145" i="7"/>
  <c r="E144" i="7" s="1"/>
  <c r="I142" i="7"/>
  <c r="I141" i="7" s="1"/>
  <c r="H142" i="7"/>
  <c r="H141" i="7" s="1"/>
  <c r="G142" i="7"/>
  <c r="G141" i="7" s="1"/>
  <c r="F142" i="7"/>
  <c r="F141" i="7" s="1"/>
  <c r="E142" i="7"/>
  <c r="E141" i="7" s="1"/>
  <c r="I138" i="7"/>
  <c r="I137" i="7" s="1"/>
  <c r="H138" i="7"/>
  <c r="G138" i="7"/>
  <c r="G137" i="7" s="1"/>
  <c r="F138" i="7"/>
  <c r="F137" i="7" s="1"/>
  <c r="E138" i="7"/>
  <c r="E137" i="7" s="1"/>
  <c r="H137" i="7"/>
  <c r="I134" i="7"/>
  <c r="I133" i="7" s="1"/>
  <c r="H134" i="7"/>
  <c r="H133" i="7" s="1"/>
  <c r="G134" i="7"/>
  <c r="G133" i="7" s="1"/>
  <c r="F134" i="7"/>
  <c r="E134" i="7"/>
  <c r="E133" i="7" s="1"/>
  <c r="F133" i="7"/>
  <c r="I130" i="7"/>
  <c r="I129" i="7" s="1"/>
  <c r="H130" i="7"/>
  <c r="H129" i="7" s="1"/>
  <c r="G130" i="7"/>
  <c r="G129" i="7" s="1"/>
  <c r="F130" i="7"/>
  <c r="F129" i="7" s="1"/>
  <c r="E130" i="7"/>
  <c r="E129" i="7" s="1"/>
  <c r="I127" i="7"/>
  <c r="I126" i="7" s="1"/>
  <c r="H127" i="7"/>
  <c r="H126" i="7" s="1"/>
  <c r="G127" i="7"/>
  <c r="G126" i="7" s="1"/>
  <c r="F127" i="7"/>
  <c r="F126" i="7" s="1"/>
  <c r="E127" i="7"/>
  <c r="E126" i="7" s="1"/>
  <c r="I121" i="7"/>
  <c r="H121" i="7"/>
  <c r="G121" i="7"/>
  <c r="E121" i="7"/>
  <c r="E6" i="7"/>
  <c r="E5" i="7" s="1"/>
  <c r="I79" i="7"/>
  <c r="I78" i="7" s="1"/>
  <c r="H79" i="7"/>
  <c r="H78" i="7" s="1"/>
  <c r="G79" i="7"/>
  <c r="G78" i="7" s="1"/>
  <c r="F79" i="7"/>
  <c r="F78" i="7" s="1"/>
  <c r="E79" i="7"/>
  <c r="E78" i="7" s="1"/>
  <c r="I75" i="7"/>
  <c r="H75" i="7"/>
  <c r="G75" i="7"/>
  <c r="F75" i="7"/>
  <c r="E75" i="7"/>
  <c r="I109" i="7"/>
  <c r="H109" i="7"/>
  <c r="G109" i="7"/>
  <c r="F109" i="7"/>
  <c r="E109" i="7"/>
  <c r="E108" i="7" s="1"/>
  <c r="E107" i="7" s="1"/>
  <c r="I105" i="7"/>
  <c r="H105" i="7"/>
  <c r="G105" i="7"/>
  <c r="F105" i="7"/>
  <c r="E105" i="7"/>
  <c r="I98" i="7"/>
  <c r="H98" i="7"/>
  <c r="G98" i="7"/>
  <c r="F98" i="7"/>
  <c r="I96" i="7"/>
  <c r="H96" i="7"/>
  <c r="G96" i="7"/>
  <c r="F96" i="7"/>
  <c r="I91" i="7"/>
  <c r="I90" i="7" s="1"/>
  <c r="H91" i="7"/>
  <c r="H90" i="7" s="1"/>
  <c r="G91" i="7"/>
  <c r="G90" i="7" s="1"/>
  <c r="F91" i="7"/>
  <c r="F90" i="7" s="1"/>
  <c r="E91" i="7"/>
  <c r="E90" i="7" s="1"/>
  <c r="I87" i="7"/>
  <c r="H87" i="7"/>
  <c r="G87" i="7"/>
  <c r="F87" i="7"/>
  <c r="E87" i="7"/>
  <c r="E86" i="7" s="1"/>
  <c r="I67" i="7"/>
  <c r="I59" i="7" s="1"/>
  <c r="H67" i="7"/>
  <c r="H59" i="7" s="1"/>
  <c r="G67" i="7"/>
  <c r="G59" i="7" s="1"/>
  <c r="F67" i="7"/>
  <c r="F59" i="7" s="1"/>
  <c r="I69" i="7"/>
  <c r="H69" i="7"/>
  <c r="I61" i="7"/>
  <c r="H61" i="7"/>
  <c r="G61" i="7"/>
  <c r="F61" i="7"/>
  <c r="I44" i="7"/>
  <c r="H44" i="7"/>
  <c r="G44" i="7"/>
  <c r="F44" i="7"/>
  <c r="E44" i="7"/>
  <c r="E47" i="7"/>
  <c r="E46" i="7"/>
  <c r="G6" i="7"/>
  <c r="G5" i="7" s="1"/>
  <c r="I6" i="7"/>
  <c r="I5" i="7" s="1"/>
  <c r="H6" i="7"/>
  <c r="H5" i="7" s="1"/>
  <c r="F5" i="7"/>
  <c r="F140" i="7" l="1"/>
  <c r="E140" i="7"/>
  <c r="I108" i="7"/>
  <c r="I107" i="7" s="1"/>
  <c r="E81" i="7"/>
  <c r="H140" i="7"/>
  <c r="I120" i="7"/>
  <c r="G140" i="7"/>
  <c r="G120" i="7"/>
  <c r="I140" i="7"/>
  <c r="H108" i="7"/>
  <c r="H107" i="7" s="1"/>
  <c r="H95" i="7"/>
  <c r="H94" i="7" s="1"/>
  <c r="E120" i="7"/>
  <c r="F108" i="7"/>
  <c r="F107" i="7" s="1"/>
  <c r="F58" i="7" s="1"/>
  <c r="F120" i="7"/>
  <c r="G108" i="7"/>
  <c r="G107" i="7" s="1"/>
  <c r="H120" i="7"/>
  <c r="E74" i="7"/>
  <c r="F74" i="7"/>
  <c r="G74" i="7"/>
  <c r="H74" i="7"/>
  <c r="I74" i="7"/>
  <c r="F95" i="7"/>
  <c r="F94" i="7" s="1"/>
  <c r="I95" i="7"/>
  <c r="I94" i="7" s="1"/>
  <c r="E95" i="7"/>
  <c r="E94" i="7" s="1"/>
  <c r="G95" i="7"/>
  <c r="G94" i="7" s="1"/>
  <c r="E58" i="7" l="1"/>
  <c r="G119" i="7"/>
  <c r="E119" i="7"/>
  <c r="I119" i="7"/>
  <c r="H119" i="7"/>
  <c r="F119" i="7"/>
  <c r="G38" i="10" l="1"/>
  <c r="G41" i="10" s="1"/>
  <c r="H38" i="10" s="1"/>
  <c r="H41" i="10" s="1"/>
  <c r="I38" i="10" s="1"/>
  <c r="I41" i="10" s="1"/>
  <c r="J38" i="10" s="1"/>
  <c r="J41" i="10" s="1"/>
  <c r="J23" i="10"/>
  <c r="I23" i="10"/>
  <c r="H23" i="10"/>
  <c r="G23" i="10"/>
  <c r="F23" i="10"/>
  <c r="J12" i="10"/>
  <c r="I12" i="10"/>
  <c r="H12" i="10"/>
  <c r="G12" i="10"/>
  <c r="F12" i="10"/>
  <c r="J9" i="10"/>
  <c r="I9" i="10"/>
  <c r="H9" i="10"/>
  <c r="G9" i="10"/>
  <c r="F9" i="10"/>
  <c r="H15" i="10" l="1"/>
  <c r="H24" i="10" s="1"/>
  <c r="H31" i="10" s="1"/>
  <c r="H32" i="10" s="1"/>
  <c r="I15" i="10"/>
  <c r="I24" i="10" s="1"/>
  <c r="I31" i="10" s="1"/>
  <c r="I32" i="10" s="1"/>
  <c r="G15" i="10"/>
  <c r="G24" i="10" s="1"/>
  <c r="G32" i="10" s="1"/>
  <c r="F15" i="10"/>
  <c r="F24" i="10" s="1"/>
  <c r="F32" i="10" s="1"/>
  <c r="J15" i="10"/>
  <c r="J24" i="10" s="1"/>
  <c r="J31" i="10" s="1"/>
  <c r="J32" i="10" s="1"/>
  <c r="G86" i="7"/>
  <c r="G81" i="7" s="1"/>
  <c r="G58" i="7" s="1"/>
  <c r="H86" i="7"/>
  <c r="H81" i="7" s="1"/>
  <c r="H58" i="7" s="1"/>
  <c r="I86" i="7"/>
  <c r="I81" i="7" s="1"/>
  <c r="I58" i="7" s="1"/>
  <c r="F86" i="7"/>
  <c r="F81" i="7" s="1"/>
  <c r="H83" i="7"/>
  <c r="I83" i="7"/>
  <c r="F32" i="7"/>
  <c r="F23" i="7"/>
</calcChain>
</file>

<file path=xl/sharedStrings.xml><?xml version="1.0" encoding="utf-8"?>
<sst xmlns="http://schemas.openxmlformats.org/spreadsheetml/2006/main" count="511" uniqueCount="173">
  <si>
    <t>PRIHODI UKUPNO</t>
  </si>
  <si>
    <t>RASHODI UKUPNO</t>
  </si>
  <si>
    <t>NETO FINANCIRANJE</t>
  </si>
  <si>
    <t xml:space="preserve">A. RAČUN PRIHODA I RASHODA 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</si>
  <si>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</si>
  <si>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</si>
  <si>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</si>
  <si>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</si>
  <si>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</si>
  <si>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</si>
  <si>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</si>
  <si>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</si>
  <si>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</si>
  <si>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</si>
  <si>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</si>
  <si>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</si>
  <si>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</si>
  <si>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</si>
  <si>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</si>
  <si>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</si>
  <si>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</si>
  <si>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</si>
  <si>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</si>
  <si>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</si>
  <si>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</si>
  <si>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</si>
  <si>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</si>
  <si>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</si>
  <si>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</si>
  <si>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</si>
  <si>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</si>
  <si>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</si>
  <si>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</si>
  <si>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</si>
  <si>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</si>
  <si>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</si>
  <si>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</si>
  <si>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</si>
  <si>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</si>
  <si>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</si>
  <si>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</si>
  <si>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B. RAČUN FINANCIRANJA </t>
  </si>
  <si>
    <t>Razred/ skupina</t>
  </si>
  <si>
    <t>UKUPNO RASHODI</t>
  </si>
  <si>
    <t>UKUPNO PRIHODI</t>
  </si>
  <si>
    <t>Projekcija 
 2027.</t>
  </si>
  <si>
    <t>UKUPNO PRIMICI</t>
  </si>
  <si>
    <t>UKUPNO IZDACI</t>
  </si>
  <si>
    <t>Brojčana oznaka i naziv</t>
  </si>
  <si>
    <t>A1. PRIHODI I RASHODI PREMA EKONOMSKOJ KLASIFIKACIJI</t>
  </si>
  <si>
    <t>A2. PRIHODI I RASHODI PREMA IZVORIMA FINANCIRANJA</t>
  </si>
  <si>
    <t>Opći prihodi i primici</t>
  </si>
  <si>
    <t>Prihodi za posebne namjene</t>
  </si>
  <si>
    <t>Ostali prihodi za posebne namjene</t>
  </si>
  <si>
    <t>Pomoći</t>
  </si>
  <si>
    <t>Vlastiti prihodi</t>
  </si>
  <si>
    <t>Razred i naziv</t>
  </si>
  <si>
    <t>A3. RASHODI PREMA FUNKCIJSKOJ KLASIFIKACIJI</t>
  </si>
  <si>
    <t>Opće javne usluge</t>
  </si>
  <si>
    <t xml:space="preserve"> Izvršna i zakonodavna tijela, financijski i fiskalni poslovi</t>
  </si>
  <si>
    <t>Opće usluge</t>
  </si>
  <si>
    <t>Ekonomski poslovi</t>
  </si>
  <si>
    <t>Opći ekonomski, trgovački i poslovi vezani uz rad</t>
  </si>
  <si>
    <t>B1. RAČUN FINANCIRANJA PREMA EKONOMSKOJ KLASIFIKACIJI</t>
  </si>
  <si>
    <t>B2. RAČUN FINANCIRANJA PREMA IZVORIMA FINANCIRANJA</t>
  </si>
  <si>
    <t>Namjenski primici od financijske imovine i zaduživanja</t>
  </si>
  <si>
    <t>Prihodi od imovine</t>
  </si>
  <si>
    <t>Prihodi od upravnih i admin.pristojba te pružanih usluga i prihodi od donacija te povrat po pprotes.jamstvima</t>
  </si>
  <si>
    <t>Prihodi od prodaje proizvoda i robe te pružanih usluga….</t>
  </si>
  <si>
    <t>Financijski rashodi</t>
  </si>
  <si>
    <t>Naknade građanima i kućanst.</t>
  </si>
  <si>
    <t>Ostali rashodi</t>
  </si>
  <si>
    <t>Rashodi za nabavu proizvedene dugotrajne imovine</t>
  </si>
  <si>
    <t>Rashodi za dodatna ulaganja na nefinancijsku imovinu</t>
  </si>
  <si>
    <t>Decentralizirana sredstva</t>
  </si>
  <si>
    <t>Donacije</t>
  </si>
  <si>
    <t>Obrazovanje</t>
  </si>
  <si>
    <t>Pomoći EU</t>
  </si>
  <si>
    <t>Izvor: 11</t>
  </si>
  <si>
    <t>Izvor: 31</t>
  </si>
  <si>
    <t xml:space="preserve">Izvor: 43 </t>
  </si>
  <si>
    <t xml:space="preserve">Izvor: 44 </t>
  </si>
  <si>
    <t>Izvor: 51</t>
  </si>
  <si>
    <t>Ostale pomoći EU</t>
  </si>
  <si>
    <t>Izvor: 52</t>
  </si>
  <si>
    <t xml:space="preserve">Ostale pomoći </t>
  </si>
  <si>
    <t>Izvor: 61</t>
  </si>
  <si>
    <t xml:space="preserve">     PROGRAM 1140</t>
  </si>
  <si>
    <t>PROGRAMI EUROPSKIH POSLOVA</t>
  </si>
  <si>
    <t>RAZDJEL 015</t>
  </si>
  <si>
    <t>GLAVA 01502</t>
  </si>
  <si>
    <t>UPRAVNI ODJEL ZA PROSVJETU, KULTUTU I SPORT</t>
  </si>
  <si>
    <t>OSNOVNO ŠKOLSKO OBRAZOVANJE</t>
  </si>
  <si>
    <t xml:space="preserve">       Aktivnost T114030</t>
  </si>
  <si>
    <t>Osiguranje prehrane učenika</t>
  </si>
  <si>
    <t xml:space="preserve">           Razred (rashod/izdatak) 3</t>
  </si>
  <si>
    <t xml:space="preserve">         Skupina (rashod/izdatak) 32</t>
  </si>
  <si>
    <t xml:space="preserve">     PROGRAM 1210</t>
  </si>
  <si>
    <t>JAVNE POTREBE U OBRAZOVANJU IZNAD ZAKONSKOG STANDARDA</t>
  </si>
  <si>
    <t xml:space="preserve">       Aktivnost A121016</t>
  </si>
  <si>
    <t>Programi u školstvu iznad zakonskog standarda</t>
  </si>
  <si>
    <t xml:space="preserve">         Skupina (rashod/izdatak) 37</t>
  </si>
  <si>
    <t>Naknade građanima i kućanstvima na temelju osiguranja i druge naknade</t>
  </si>
  <si>
    <t xml:space="preserve">           Razred (rashod/izdatak) 4</t>
  </si>
  <si>
    <t xml:space="preserve">         Skupina (rashod/izdatak) 42</t>
  </si>
  <si>
    <t xml:space="preserve">       Aktivnost A121020</t>
  </si>
  <si>
    <t>Cjelodnevni boravak učenika</t>
  </si>
  <si>
    <t xml:space="preserve">         Skupina (rashod/izdatak) 31</t>
  </si>
  <si>
    <t>Ostale pomoći</t>
  </si>
  <si>
    <t xml:space="preserve">       Aktivnost A121023</t>
  </si>
  <si>
    <t>Građanski odgoj</t>
  </si>
  <si>
    <t xml:space="preserve">       Aktivnost A121025</t>
  </si>
  <si>
    <t>Opskrba školskih ustanova besplatnim higijenskim potrepštinama</t>
  </si>
  <si>
    <t xml:space="preserve">         Skupina (rashod/izdatak) 38</t>
  </si>
  <si>
    <t xml:space="preserve">       Aktivnost T121001</t>
  </si>
  <si>
    <t>Školski medni dan</t>
  </si>
  <si>
    <t xml:space="preserve">         Skupina (rashod/izdatak) 45</t>
  </si>
  <si>
    <t>Rashodi za dodatna ulaganja na nefinancijskoj imovini</t>
  </si>
  <si>
    <t xml:space="preserve">     PROGRAM 1230</t>
  </si>
  <si>
    <t>ZAKONSKI STANDARD JAVNIH USTANOVA OŠ</t>
  </si>
  <si>
    <t xml:space="preserve">       Aktivnost A121019</t>
  </si>
  <si>
    <t>Prehrana učenika</t>
  </si>
  <si>
    <t xml:space="preserve">       Aktivnost A123001 </t>
  </si>
  <si>
    <t>Odgojnoobrazovno, administrativno i tehničko osoblje</t>
  </si>
  <si>
    <t xml:space="preserve">         Skupina (rashod/izdatak) 34</t>
  </si>
  <si>
    <t xml:space="preserve">       Aktivnost K123001 </t>
  </si>
  <si>
    <t>Izgradnja i održavanje školskih objekata</t>
  </si>
  <si>
    <t>Predškolsko i osnovno obrazovanje</t>
  </si>
  <si>
    <t>Obrazovanje koje se ne može definirati po stupnju</t>
  </si>
  <si>
    <t>Dodatne usluge u obrazovanju</t>
  </si>
  <si>
    <t>Usluge u obrazovanju koje nisu drugdje svrstane</t>
  </si>
  <si>
    <t xml:space="preserve">Predsjednica Školskog odbora: </t>
  </si>
  <si>
    <t>Ivančica Svetec</t>
  </si>
  <si>
    <t>Prihodi od nef.imovine</t>
  </si>
  <si>
    <t>Izvor: 71</t>
  </si>
  <si>
    <t xml:space="preserve">       Aktivnost T114036</t>
  </si>
  <si>
    <t>Školska shema</t>
  </si>
  <si>
    <t xml:space="preserve">       Aktivnost T114017</t>
  </si>
  <si>
    <t>Asistenti u nastavi</t>
  </si>
  <si>
    <t xml:space="preserve">       Aktivnost T114010</t>
  </si>
  <si>
    <t>Međunarodni projekti iz EU fondova</t>
  </si>
  <si>
    <t xml:space="preserve">Izvor: 11 </t>
  </si>
  <si>
    <t xml:space="preserve">Izvor 51 </t>
  </si>
  <si>
    <t xml:space="preserve">Izvor 52 </t>
  </si>
  <si>
    <t xml:space="preserve">     PROGRAM 1220</t>
  </si>
  <si>
    <t>ŽUPANIJSKA DODATNA KAPITALNA ULAGANJA U OBRAZOVANJU</t>
  </si>
  <si>
    <t xml:space="preserve">       Aktivnost K122001</t>
  </si>
  <si>
    <t>Izgradnja i ulaganja u objekte srednjih i osnovnih škola</t>
  </si>
  <si>
    <t>Izvršenje 2024.</t>
  </si>
  <si>
    <t>Tekući plan 2025.</t>
  </si>
  <si>
    <t>Plan 2026.</t>
  </si>
  <si>
    <t>Projekcija 
2028.</t>
  </si>
  <si>
    <t>KLASA: 400-02/25-01/1</t>
  </si>
  <si>
    <t>URBROJ: 2186-139-03-25-1</t>
  </si>
  <si>
    <t>Projekcija
 2027.</t>
  </si>
  <si>
    <t>Projekcija 
 2028.</t>
  </si>
  <si>
    <t>Programi Unije</t>
  </si>
  <si>
    <t>Pomoći iz državnog proračuna</t>
  </si>
  <si>
    <t>Europski poljoprivredni jamstveni fond (EAGF)</t>
  </si>
  <si>
    <t>Fondovi EU</t>
  </si>
  <si>
    <t>Europski poljoprivredni jamstveni font (EAGF)</t>
  </si>
  <si>
    <t>Plan  2026.</t>
  </si>
  <si>
    <t>Izvor: 50</t>
  </si>
  <si>
    <t>Izvor: 54</t>
  </si>
  <si>
    <t>Izvor: 56</t>
  </si>
  <si>
    <t>Eurposki poljoprivredni jam.fond</t>
  </si>
  <si>
    <t>Izvor 50</t>
  </si>
  <si>
    <t xml:space="preserve">Izvor 56 </t>
  </si>
  <si>
    <t>Varaždinske Toplice, 28.10. 2025.</t>
  </si>
  <si>
    <t>Izvor 54</t>
  </si>
  <si>
    <t xml:space="preserve">Izvor: 61 </t>
  </si>
  <si>
    <t>Temeljem odredbi članka 38.  Zakona o proračunu (NN br. 144/21) , te članka 68. Statuta, Školski odbor OŠ ANTUNA I IVANA KUKULJEVIĆA, VARAŽDINSKE TOPLICE, dana 28. listopada 2025. godine donosi:                                                                                                                                                                                                                                                                        
PRIJEDLOG                                                                                                                                                                                                                                                                                                                            FINANCIJSKOG PLANA OŠ ANTUNA I IVANA KUKULJEVIĆA 
ZA 2026. I PROJEKCIJA ZA 2027. I 2028. GODINU</t>
  </si>
  <si>
    <t>Financijski plan OŠ Antuna i Ivana Kukuljevića, Varaždinske Toplice za 2026. godinu i projekcija plana za 2027. i 2028. godinu smatra se konačnim i donesenim po donošenju Proračuna Varaždinske županije za 2026. godinu i projekcija za 2027. i 2028. godinu na Županijskoj skupštini Varaždinske županije, ukoliko neće biti razlike između utvrđenog u Proračunu Varaždinske županije za 2026. godinu i projekcije za 2027. i 2028. godinu i ovog Prijedloga Financijskog plana za 2026. godinu i projekcija plana za 2027. i 2028. godinu.                                                      U navedenom slučaju, ovaj Prijedlog smatrat će se Financijskim planom OŠ Antuna i Ivana Kukuljevića ,Varaždinske Toplice za 2026. godinu i projekcije plana 2027. i 2028. godinu, a stupit će na snagu 01. siječnja 2026. godine te će se objaviti na mrežnim stranicama škole.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</si>
</sst>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21" fillId="0" borderId="0" xfId="0" applyFont="1"/>
    <xf numFmtId="0" fontId="8" fillId="2" borderId="3" xfId="0" quotePrefix="1" applyFont="1" applyFill="1" applyBorder="1" applyAlignment="1">
      <alignment horizontal="right" vertical="center"/>
    </xf>
    <xf numFmtId="0" fontId="8" fillId="2" borderId="3" xfId="0" quotePrefix="1" applyFont="1" applyFill="1" applyBorder="1" applyAlignment="1">
      <alignment horizontal="right" vertical="center" wrapText="1"/>
    </xf>
    <xf numFmtId="0" fontId="23" fillId="0" borderId="0" xfId="0" applyFont="1"/>
    <xf numFmtId="0" fontId="24" fillId="2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5" fontId="8" fillId="2" borderId="3" xfId="0" quotePrefix="1" applyNumberFormat="1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 wrapText="1"/>
    </xf>
    <xf numFmtId="4" fontId="16" fillId="2" borderId="4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1" fillId="0" borderId="0" xfId="0" applyFont="1"/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4" fontId="3" fillId="2" borderId="3" xfId="0" applyNumberFormat="1" applyFont="1" applyFill="1" applyBorder="1" applyAlignment="1"/>
    <xf numFmtId="4" fontId="3" fillId="2" borderId="4" xfId="0" applyNumberFormat="1" applyFont="1" applyFill="1" applyBorder="1" applyAlignment="1"/>
    <xf numFmtId="4" fontId="3" fillId="2" borderId="3" xfId="0" applyNumberFormat="1" applyFont="1" applyFill="1" applyBorder="1" applyAlignment="1">
      <alignment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/>
    <xf numFmtId="4" fontId="3" fillId="2" borderId="4" xfId="0" applyNumberFormat="1" applyFont="1" applyFill="1" applyBorder="1" applyAlignment="1">
      <alignment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0" fillId="0" borderId="0" xfId="0" applyFont="1"/>
    <xf numFmtId="4" fontId="7" fillId="2" borderId="4" xfId="0" applyNumberFormat="1" applyFont="1" applyFill="1" applyBorder="1" applyAlignment="1">
      <alignment horizontal="right"/>
    </xf>
    <xf numFmtId="0" fontId="0" fillId="0" borderId="0" xfId="0" applyBorder="1"/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24" fillId="0" borderId="1" xfId="0" quotePrefix="1" applyFont="1" applyBorder="1" applyAlignment="1">
      <alignment horizontal="center" wrapText="1"/>
    </xf>
    <xf numFmtId="0" fontId="24" fillId="0" borderId="2" xfId="0" quotePrefix="1" applyFont="1" applyBorder="1" applyAlignment="1">
      <alignment horizontal="center" wrapText="1"/>
    </xf>
    <xf numFmtId="0" fontId="24" fillId="0" borderId="4" xfId="0" quotePrefix="1" applyFont="1" applyBorder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/>
    </xf>
    <xf numFmtId="0" fontId="28" fillId="2" borderId="4" xfId="0" applyFont="1" applyFill="1" applyBorder="1" applyAlignment="1">
      <alignment horizontal="left"/>
    </xf>
    <xf numFmtId="0" fontId="28" fillId="2" borderId="5" xfId="0" applyFont="1" applyFill="1" applyBorder="1" applyAlignment="1">
      <alignment horizontal="left"/>
    </xf>
    <xf numFmtId="0" fontId="28" fillId="2" borderId="6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6" fillId="5" borderId="2" xfId="0" applyNumberFormat="1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left" vertical="center" wrapText="1"/>
    </xf>
    <xf numFmtId="49" fontId="6" fillId="6" borderId="2" xfId="0" applyNumberFormat="1" applyFont="1" applyFill="1" applyBorder="1" applyAlignment="1">
      <alignment horizontal="left" vertical="center" wrapText="1"/>
    </xf>
    <xf numFmtId="49" fontId="6" fillId="6" borderId="4" xfId="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7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zoomScaleNormal="100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74.25" customHeight="1" x14ac:dyDescent="0.25">
      <c r="A1" s="119" t="s">
        <v>171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19" t="s">
        <v>12</v>
      </c>
      <c r="B3" s="119"/>
      <c r="C3" s="119"/>
      <c r="D3" s="119"/>
      <c r="E3" s="119"/>
      <c r="F3" s="119"/>
      <c r="G3" s="119"/>
      <c r="H3" s="119"/>
      <c r="I3" s="138"/>
      <c r="J3" s="138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19" t="s">
        <v>18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 t="s">
        <v>25</v>
      </c>
    </row>
    <row r="7" spans="1:10" ht="25.5" x14ac:dyDescent="0.25">
      <c r="A7" s="130" t="s">
        <v>56</v>
      </c>
      <c r="B7" s="131"/>
      <c r="C7" s="131"/>
      <c r="D7" s="131"/>
      <c r="E7" s="132"/>
      <c r="F7" s="3" t="s">
        <v>148</v>
      </c>
      <c r="G7" s="3" t="s">
        <v>149</v>
      </c>
      <c r="H7" s="3" t="s">
        <v>150</v>
      </c>
      <c r="I7" s="3" t="s">
        <v>45</v>
      </c>
      <c r="J7" s="3" t="s">
        <v>151</v>
      </c>
    </row>
    <row r="8" spans="1:10" s="57" customFormat="1" ht="11.25" x14ac:dyDescent="0.2">
      <c r="A8" s="133">
        <v>1</v>
      </c>
      <c r="B8" s="134"/>
      <c r="C8" s="134"/>
      <c r="D8" s="134"/>
      <c r="E8" s="135"/>
      <c r="F8" s="58">
        <v>2</v>
      </c>
      <c r="G8" s="58">
        <v>3</v>
      </c>
      <c r="H8" s="58">
        <v>4</v>
      </c>
      <c r="I8" s="58">
        <v>5</v>
      </c>
      <c r="J8" s="58">
        <v>6</v>
      </c>
    </row>
    <row r="9" spans="1:10" x14ac:dyDescent="0.25">
      <c r="A9" s="124" t="s">
        <v>0</v>
      </c>
      <c r="B9" s="118"/>
      <c r="C9" s="118"/>
      <c r="D9" s="118"/>
      <c r="E9" s="139"/>
      <c r="F9" s="26">
        <f>F10+F11</f>
        <v>1617530.29</v>
      </c>
      <c r="G9" s="26">
        <f t="shared" ref="G9:J9" si="0">G10+G11</f>
        <v>2131723</v>
      </c>
      <c r="H9" s="26">
        <f t="shared" si="0"/>
        <v>2092829</v>
      </c>
      <c r="I9" s="26">
        <f t="shared" si="0"/>
        <v>2092829</v>
      </c>
      <c r="J9" s="26">
        <f t="shared" si="0"/>
        <v>2092829</v>
      </c>
    </row>
    <row r="10" spans="1:10" x14ac:dyDescent="0.25">
      <c r="A10" s="140" t="s">
        <v>26</v>
      </c>
      <c r="B10" s="141"/>
      <c r="C10" s="141"/>
      <c r="D10" s="141"/>
      <c r="E10" s="137"/>
      <c r="F10" s="27">
        <v>1617530.29</v>
      </c>
      <c r="G10" s="27">
        <v>2131723</v>
      </c>
      <c r="H10" s="27">
        <v>2092829</v>
      </c>
      <c r="I10" s="27">
        <v>2092829</v>
      </c>
      <c r="J10" s="27">
        <v>2092829</v>
      </c>
    </row>
    <row r="11" spans="1:10" x14ac:dyDescent="0.25">
      <c r="A11" s="136" t="s">
        <v>27</v>
      </c>
      <c r="B11" s="137"/>
      <c r="C11" s="137"/>
      <c r="D11" s="137"/>
      <c r="E11" s="137"/>
      <c r="F11" s="27">
        <v>0</v>
      </c>
      <c r="G11" s="27">
        <v>0</v>
      </c>
      <c r="H11" s="27">
        <v>0</v>
      </c>
      <c r="I11" s="27">
        <v>0</v>
      </c>
      <c r="J11" s="27">
        <v>0</v>
      </c>
    </row>
    <row r="12" spans="1:10" x14ac:dyDescent="0.25">
      <c r="A12" s="30" t="s">
        <v>1</v>
      </c>
      <c r="B12" s="38"/>
      <c r="C12" s="38"/>
      <c r="D12" s="38"/>
      <c r="E12" s="38"/>
      <c r="F12" s="26">
        <f>F13+F14</f>
        <v>1554487.66</v>
      </c>
      <c r="G12" s="26">
        <f t="shared" ref="G12:J12" si="1">G13+G14</f>
        <v>2136612</v>
      </c>
      <c r="H12" s="26">
        <f t="shared" si="1"/>
        <v>2092829</v>
      </c>
      <c r="I12" s="26">
        <f t="shared" si="1"/>
        <v>2092829</v>
      </c>
      <c r="J12" s="26">
        <f t="shared" si="1"/>
        <v>2092829</v>
      </c>
    </row>
    <row r="13" spans="1:10" x14ac:dyDescent="0.25">
      <c r="A13" s="142" t="s">
        <v>28</v>
      </c>
      <c r="B13" s="141"/>
      <c r="C13" s="141"/>
      <c r="D13" s="141"/>
      <c r="E13" s="141"/>
      <c r="F13" s="27">
        <v>1529747.96</v>
      </c>
      <c r="G13" s="27">
        <v>2005324</v>
      </c>
      <c r="H13" s="27">
        <v>2063709</v>
      </c>
      <c r="I13" s="27">
        <v>2063709</v>
      </c>
      <c r="J13" s="39">
        <v>2063709</v>
      </c>
    </row>
    <row r="14" spans="1:10" x14ac:dyDescent="0.25">
      <c r="A14" s="136" t="s">
        <v>29</v>
      </c>
      <c r="B14" s="137"/>
      <c r="C14" s="137"/>
      <c r="D14" s="137"/>
      <c r="E14" s="137"/>
      <c r="F14" s="27">
        <v>24739.7</v>
      </c>
      <c r="G14" s="27">
        <v>131288</v>
      </c>
      <c r="H14" s="27">
        <v>29120</v>
      </c>
      <c r="I14" s="27">
        <v>29120</v>
      </c>
      <c r="J14" s="39">
        <v>29120</v>
      </c>
    </row>
    <row r="15" spans="1:10" x14ac:dyDescent="0.25">
      <c r="A15" s="117" t="s">
        <v>33</v>
      </c>
      <c r="B15" s="118"/>
      <c r="C15" s="118"/>
      <c r="D15" s="118"/>
      <c r="E15" s="118"/>
      <c r="F15" s="26">
        <f>F9-F12</f>
        <v>63042.630000000121</v>
      </c>
      <c r="G15" s="26">
        <f t="shared" ref="G15:J15" si="2">G9-G12</f>
        <v>-4889</v>
      </c>
      <c r="H15" s="26">
        <f t="shared" si="2"/>
        <v>0</v>
      </c>
      <c r="I15" s="26">
        <f t="shared" si="2"/>
        <v>0</v>
      </c>
      <c r="J15" s="26">
        <f t="shared" si="2"/>
        <v>0</v>
      </c>
    </row>
    <row r="16" spans="1:10" ht="18" x14ac:dyDescent="0.25">
      <c r="A16" s="4"/>
      <c r="B16" s="21"/>
      <c r="C16" s="21"/>
      <c r="D16" s="21"/>
      <c r="E16" s="21"/>
      <c r="F16" s="21"/>
      <c r="G16" s="21"/>
      <c r="H16" s="22"/>
      <c r="I16" s="22"/>
      <c r="J16" s="22"/>
    </row>
    <row r="17" spans="1:10" ht="15.75" x14ac:dyDescent="0.25">
      <c r="A17" s="119" t="s">
        <v>19</v>
      </c>
      <c r="B17" s="120"/>
      <c r="C17" s="120"/>
      <c r="D17" s="120"/>
      <c r="E17" s="120"/>
      <c r="F17" s="120"/>
      <c r="G17" s="120"/>
      <c r="H17" s="120"/>
      <c r="I17" s="120"/>
      <c r="J17" s="120"/>
    </row>
    <row r="18" spans="1:10" ht="18" x14ac:dyDescent="0.25">
      <c r="A18" s="4"/>
      <c r="B18" s="21"/>
      <c r="C18" s="21"/>
      <c r="D18" s="21"/>
      <c r="E18" s="21"/>
      <c r="F18" s="21"/>
      <c r="G18" s="21"/>
      <c r="H18" s="22"/>
      <c r="I18" s="22"/>
      <c r="J18" s="22"/>
    </row>
    <row r="19" spans="1:10" ht="25.5" x14ac:dyDescent="0.25">
      <c r="A19" s="130" t="s">
        <v>56</v>
      </c>
      <c r="B19" s="131"/>
      <c r="C19" s="131"/>
      <c r="D19" s="131"/>
      <c r="E19" s="132"/>
      <c r="F19" s="3" t="s">
        <v>148</v>
      </c>
      <c r="G19" s="3" t="s">
        <v>149</v>
      </c>
      <c r="H19" s="3" t="s">
        <v>150</v>
      </c>
      <c r="I19" s="3" t="s">
        <v>45</v>
      </c>
      <c r="J19" s="3" t="s">
        <v>151</v>
      </c>
    </row>
    <row r="20" spans="1:10" s="57" customFormat="1" ht="11.25" x14ac:dyDescent="0.2">
      <c r="A20" s="133">
        <v>1</v>
      </c>
      <c r="B20" s="134"/>
      <c r="C20" s="134"/>
      <c r="D20" s="134"/>
      <c r="E20" s="135"/>
      <c r="F20" s="58">
        <v>2</v>
      </c>
      <c r="G20" s="58">
        <v>3</v>
      </c>
      <c r="H20" s="58">
        <v>4</v>
      </c>
      <c r="I20" s="58">
        <v>5</v>
      </c>
      <c r="J20" s="58">
        <v>6</v>
      </c>
    </row>
    <row r="21" spans="1:10" x14ac:dyDescent="0.25">
      <c r="A21" s="136" t="s">
        <v>30</v>
      </c>
      <c r="B21" s="137"/>
      <c r="C21" s="137"/>
      <c r="D21" s="137"/>
      <c r="E21" s="137"/>
      <c r="F21" s="27"/>
      <c r="G21" s="27"/>
      <c r="H21" s="27"/>
      <c r="I21" s="27"/>
      <c r="J21" s="39"/>
    </row>
    <row r="22" spans="1:10" x14ac:dyDescent="0.25">
      <c r="A22" s="136" t="s">
        <v>31</v>
      </c>
      <c r="B22" s="137"/>
      <c r="C22" s="137"/>
      <c r="D22" s="137"/>
      <c r="E22" s="137"/>
      <c r="F22" s="27"/>
      <c r="G22" s="27"/>
      <c r="H22" s="27"/>
      <c r="I22" s="27"/>
      <c r="J22" s="39"/>
    </row>
    <row r="23" spans="1:10" x14ac:dyDescent="0.25">
      <c r="A23" s="117" t="s">
        <v>2</v>
      </c>
      <c r="B23" s="118"/>
      <c r="C23" s="118"/>
      <c r="D23" s="118"/>
      <c r="E23" s="118"/>
      <c r="F23" s="26">
        <f>F21-F22</f>
        <v>0</v>
      </c>
      <c r="G23" s="26">
        <f t="shared" ref="G23:J23" si="3">G21-G22</f>
        <v>0</v>
      </c>
      <c r="H23" s="26">
        <f t="shared" si="3"/>
        <v>0</v>
      </c>
      <c r="I23" s="26">
        <f t="shared" si="3"/>
        <v>0</v>
      </c>
      <c r="J23" s="26">
        <f t="shared" si="3"/>
        <v>0</v>
      </c>
    </row>
    <row r="24" spans="1:10" x14ac:dyDescent="0.25">
      <c r="A24" s="117" t="s">
        <v>34</v>
      </c>
      <c r="B24" s="118"/>
      <c r="C24" s="118"/>
      <c r="D24" s="118"/>
      <c r="E24" s="118"/>
      <c r="F24" s="26">
        <f>F15+F23</f>
        <v>63042.630000000121</v>
      </c>
      <c r="G24" s="26">
        <f t="shared" ref="G24:J24" si="4">G15+G23</f>
        <v>-4889</v>
      </c>
      <c r="H24" s="26">
        <f t="shared" si="4"/>
        <v>0</v>
      </c>
      <c r="I24" s="26">
        <f t="shared" si="4"/>
        <v>0</v>
      </c>
      <c r="J24" s="26">
        <f t="shared" si="4"/>
        <v>0</v>
      </c>
    </row>
    <row r="25" spans="1:10" ht="18" x14ac:dyDescent="0.25">
      <c r="A25" s="20"/>
      <c r="B25" s="21"/>
      <c r="C25" s="21"/>
      <c r="D25" s="21"/>
      <c r="E25" s="21"/>
      <c r="F25" s="21"/>
      <c r="G25" s="21"/>
      <c r="H25" s="22"/>
      <c r="I25" s="22"/>
      <c r="J25" s="22"/>
    </row>
    <row r="26" spans="1:10" ht="15.75" x14ac:dyDescent="0.25">
      <c r="A26" s="119" t="s">
        <v>35</v>
      </c>
      <c r="B26" s="120"/>
      <c r="C26" s="120"/>
      <c r="D26" s="120"/>
      <c r="E26" s="120"/>
      <c r="F26" s="120"/>
      <c r="G26" s="120"/>
      <c r="H26" s="120"/>
      <c r="I26" s="120"/>
      <c r="J26" s="120"/>
    </row>
    <row r="27" spans="1:10" ht="15.75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25.5" x14ac:dyDescent="0.25">
      <c r="A28" s="130" t="s">
        <v>24</v>
      </c>
      <c r="B28" s="131"/>
      <c r="C28" s="131"/>
      <c r="D28" s="131"/>
      <c r="E28" s="132"/>
      <c r="F28" s="3" t="s">
        <v>148</v>
      </c>
      <c r="G28" s="3" t="s">
        <v>149</v>
      </c>
      <c r="H28" s="3" t="s">
        <v>150</v>
      </c>
      <c r="I28" s="3" t="s">
        <v>45</v>
      </c>
      <c r="J28" s="3" t="s">
        <v>151</v>
      </c>
    </row>
    <row r="29" spans="1:10" s="57" customFormat="1" ht="11.25" x14ac:dyDescent="0.2">
      <c r="A29" s="133">
        <v>1</v>
      </c>
      <c r="B29" s="134"/>
      <c r="C29" s="134"/>
      <c r="D29" s="134"/>
      <c r="E29" s="135"/>
      <c r="F29" s="58">
        <v>2</v>
      </c>
      <c r="G29" s="58">
        <v>3</v>
      </c>
      <c r="H29" s="58">
        <v>4</v>
      </c>
      <c r="I29" s="58">
        <v>5</v>
      </c>
      <c r="J29" s="58">
        <v>6</v>
      </c>
    </row>
    <row r="30" spans="1:10" ht="15" customHeight="1" x14ac:dyDescent="0.25">
      <c r="A30" s="121" t="s">
        <v>36</v>
      </c>
      <c r="B30" s="122"/>
      <c r="C30" s="122"/>
      <c r="D30" s="122"/>
      <c r="E30" s="123"/>
      <c r="F30" s="40">
        <v>-53606</v>
      </c>
      <c r="G30" s="40">
        <v>0</v>
      </c>
      <c r="H30" s="40">
        <v>0</v>
      </c>
      <c r="I30" s="40">
        <v>0</v>
      </c>
      <c r="J30" s="41">
        <v>0</v>
      </c>
    </row>
    <row r="31" spans="1:10" ht="15" customHeight="1" x14ac:dyDescent="0.25">
      <c r="A31" s="117" t="s">
        <v>37</v>
      </c>
      <c r="B31" s="118"/>
      <c r="C31" s="118"/>
      <c r="D31" s="118"/>
      <c r="E31" s="118"/>
      <c r="F31" s="42">
        <v>0</v>
      </c>
      <c r="G31" s="42">
        <v>0</v>
      </c>
      <c r="H31" s="42">
        <f t="shared" ref="H31:J31" si="5">H24+H30</f>
        <v>0</v>
      </c>
      <c r="I31" s="42">
        <f t="shared" si="5"/>
        <v>0</v>
      </c>
      <c r="J31" s="43">
        <f t="shared" si="5"/>
        <v>0</v>
      </c>
    </row>
    <row r="32" spans="1:10" ht="45" customHeight="1" x14ac:dyDescent="0.25">
      <c r="A32" s="124" t="s">
        <v>38</v>
      </c>
      <c r="B32" s="125"/>
      <c r="C32" s="125"/>
      <c r="D32" s="125"/>
      <c r="E32" s="126"/>
      <c r="F32" s="42">
        <f>F15+F23+F30-F31</f>
        <v>9436.6300000001211</v>
      </c>
      <c r="G32" s="42">
        <f t="shared" ref="G32:J32" si="6">G15+G23+G30-G31</f>
        <v>-4889</v>
      </c>
      <c r="H32" s="42">
        <f t="shared" si="6"/>
        <v>0</v>
      </c>
      <c r="I32" s="42">
        <f t="shared" si="6"/>
        <v>0</v>
      </c>
      <c r="J32" s="43">
        <f t="shared" si="6"/>
        <v>0</v>
      </c>
    </row>
    <row r="33" spans="1:10" ht="15.75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</row>
    <row r="34" spans="1:10" ht="15.75" x14ac:dyDescent="0.25">
      <c r="A34" s="127" t="s">
        <v>32</v>
      </c>
      <c r="B34" s="127"/>
      <c r="C34" s="127"/>
      <c r="D34" s="127"/>
      <c r="E34" s="127"/>
      <c r="F34" s="127"/>
      <c r="G34" s="127"/>
      <c r="H34" s="127"/>
      <c r="I34" s="127"/>
      <c r="J34" s="127"/>
    </row>
    <row r="35" spans="1:10" ht="18" x14ac:dyDescent="0.25">
      <c r="A35" s="46"/>
      <c r="B35" s="47"/>
      <c r="C35" s="47"/>
      <c r="D35" s="47"/>
      <c r="E35" s="47"/>
      <c r="F35" s="47"/>
      <c r="G35" s="47"/>
      <c r="H35" s="48"/>
      <c r="I35" s="48"/>
      <c r="J35" s="48"/>
    </row>
    <row r="36" spans="1:10" ht="25.5" x14ac:dyDescent="0.25">
      <c r="A36" s="130" t="s">
        <v>24</v>
      </c>
      <c r="B36" s="131"/>
      <c r="C36" s="131"/>
      <c r="D36" s="131"/>
      <c r="E36" s="132"/>
      <c r="F36" s="49" t="s">
        <v>148</v>
      </c>
      <c r="G36" s="49" t="s">
        <v>149</v>
      </c>
      <c r="H36" s="49" t="s">
        <v>150</v>
      </c>
      <c r="I36" s="49" t="s">
        <v>45</v>
      </c>
      <c r="J36" s="49" t="s">
        <v>151</v>
      </c>
    </row>
    <row r="37" spans="1:10" s="57" customFormat="1" ht="11.25" x14ac:dyDescent="0.2">
      <c r="A37" s="133">
        <v>1</v>
      </c>
      <c r="B37" s="134"/>
      <c r="C37" s="134"/>
      <c r="D37" s="134"/>
      <c r="E37" s="135"/>
      <c r="F37" s="58">
        <v>2</v>
      </c>
      <c r="G37" s="58">
        <v>3</v>
      </c>
      <c r="H37" s="58">
        <v>4</v>
      </c>
      <c r="I37" s="58">
        <v>5</v>
      </c>
      <c r="J37" s="58">
        <v>6</v>
      </c>
    </row>
    <row r="38" spans="1:10" x14ac:dyDescent="0.25">
      <c r="A38" s="121" t="s">
        <v>36</v>
      </c>
      <c r="B38" s="122"/>
      <c r="C38" s="122"/>
      <c r="D38" s="122"/>
      <c r="E38" s="123"/>
      <c r="F38" s="40">
        <v>0</v>
      </c>
      <c r="G38" s="40">
        <f>F41</f>
        <v>0</v>
      </c>
      <c r="H38" s="40">
        <f>G41</f>
        <v>0</v>
      </c>
      <c r="I38" s="40">
        <f>H41</f>
        <v>0</v>
      </c>
      <c r="J38" s="41">
        <f>I41</f>
        <v>0</v>
      </c>
    </row>
    <row r="39" spans="1:10" ht="28.5" customHeight="1" x14ac:dyDescent="0.25">
      <c r="A39" s="121" t="s">
        <v>39</v>
      </c>
      <c r="B39" s="122"/>
      <c r="C39" s="122"/>
      <c r="D39" s="122"/>
      <c r="E39" s="123"/>
      <c r="F39" s="40"/>
      <c r="G39" s="40">
        <v>0</v>
      </c>
      <c r="H39" s="40">
        <v>0</v>
      </c>
      <c r="I39" s="40">
        <v>0</v>
      </c>
      <c r="J39" s="41">
        <v>0</v>
      </c>
    </row>
    <row r="40" spans="1:10" x14ac:dyDescent="0.25">
      <c r="A40" s="121" t="s">
        <v>40</v>
      </c>
      <c r="B40" s="128"/>
      <c r="C40" s="128"/>
      <c r="D40" s="128"/>
      <c r="E40" s="129"/>
      <c r="F40" s="40"/>
      <c r="G40" s="40">
        <v>0</v>
      </c>
      <c r="H40" s="40">
        <v>0</v>
      </c>
      <c r="I40" s="40">
        <v>0</v>
      </c>
      <c r="J40" s="41">
        <v>0</v>
      </c>
    </row>
    <row r="41" spans="1:10" ht="15" customHeight="1" x14ac:dyDescent="0.25">
      <c r="A41" s="117" t="s">
        <v>37</v>
      </c>
      <c r="B41" s="118"/>
      <c r="C41" s="118"/>
      <c r="D41" s="118"/>
      <c r="E41" s="118"/>
      <c r="F41" s="28"/>
      <c r="G41" s="28">
        <f t="shared" ref="G41:J41" si="7">G38-G39+G40</f>
        <v>0</v>
      </c>
      <c r="H41" s="28">
        <f t="shared" si="7"/>
        <v>0</v>
      </c>
      <c r="I41" s="28">
        <f t="shared" si="7"/>
        <v>0</v>
      </c>
      <c r="J41" s="50">
        <f t="shared" si="7"/>
        <v>0</v>
      </c>
    </row>
    <row r="42" spans="1:10" ht="17.25" customHeight="1" x14ac:dyDescent="0.25"/>
    <row r="43" spans="1:10" x14ac:dyDescent="0.25">
      <c r="A43" s="115"/>
      <c r="B43" s="116"/>
      <c r="C43" s="116"/>
      <c r="D43" s="116"/>
      <c r="E43" s="116"/>
      <c r="F43" s="116"/>
      <c r="G43" s="116"/>
      <c r="H43" s="116"/>
      <c r="I43" s="116"/>
      <c r="J43" s="116"/>
    </row>
    <row r="44" spans="1:10" ht="9" customHeight="1" x14ac:dyDescent="0.25"/>
    <row r="47" spans="1:10" x14ac:dyDescent="0.25">
      <c r="A47" s="90"/>
      <c r="F47" s="91"/>
      <c r="G47" s="88"/>
      <c r="I47" s="91"/>
      <c r="J47" s="88" t="s">
        <v>131</v>
      </c>
    </row>
    <row r="48" spans="1:10" x14ac:dyDescent="0.25">
      <c r="A48" s="90" t="s">
        <v>152</v>
      </c>
      <c r="F48" s="91"/>
      <c r="G48" s="91"/>
      <c r="I48" s="91"/>
      <c r="J48" s="91" t="s">
        <v>132</v>
      </c>
    </row>
    <row r="49" spans="1:1" x14ac:dyDescent="0.25">
      <c r="A49" s="90" t="s">
        <v>153</v>
      </c>
    </row>
    <row r="50" spans="1:1" x14ac:dyDescent="0.25">
      <c r="A50" s="90" t="s">
        <v>168</v>
      </c>
    </row>
    <row r="51" spans="1:1" x14ac:dyDescent="0.25">
      <c r="A51" s="89"/>
    </row>
  </sheetData>
  <mergeCells count="32"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8:E8"/>
    <mergeCell ref="A7:E7"/>
    <mergeCell ref="A19:E19"/>
    <mergeCell ref="A20:E20"/>
    <mergeCell ref="A43:J43"/>
    <mergeCell ref="A23:E23"/>
    <mergeCell ref="A24:E24"/>
    <mergeCell ref="A26:J26"/>
    <mergeCell ref="A30:E30"/>
    <mergeCell ref="A31:E31"/>
    <mergeCell ref="A32:E32"/>
    <mergeCell ref="A34:J34"/>
    <mergeCell ref="A38:E38"/>
    <mergeCell ref="A39:E39"/>
    <mergeCell ref="A40:E40"/>
    <mergeCell ref="A41:E41"/>
    <mergeCell ref="A28:E28"/>
    <mergeCell ref="A36:E36"/>
    <mergeCell ref="A29:E29"/>
    <mergeCell ref="A37:E37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workbookViewId="0">
      <selection activeCell="G21" sqref="G21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18" customHeight="1" x14ac:dyDescent="0.25">
      <c r="A1" s="119" t="s">
        <v>3</v>
      </c>
      <c r="B1" s="119"/>
      <c r="C1" s="119"/>
      <c r="D1" s="119"/>
      <c r="E1" s="119"/>
      <c r="F1" s="119"/>
      <c r="G1" s="119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5.75" customHeight="1" x14ac:dyDescent="0.25">
      <c r="A3" s="119" t="s">
        <v>49</v>
      </c>
      <c r="B3" s="119"/>
      <c r="C3" s="119"/>
      <c r="D3" s="119"/>
      <c r="E3" s="119"/>
      <c r="F3" s="119"/>
      <c r="G3" s="119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25.5" x14ac:dyDescent="0.25">
      <c r="A5" s="19" t="s">
        <v>42</v>
      </c>
      <c r="B5" s="18" t="s">
        <v>14</v>
      </c>
      <c r="C5" s="18" t="s">
        <v>148</v>
      </c>
      <c r="D5" s="19" t="s">
        <v>149</v>
      </c>
      <c r="E5" s="19" t="s">
        <v>150</v>
      </c>
      <c r="F5" s="19" t="s">
        <v>154</v>
      </c>
      <c r="G5" s="19" t="s">
        <v>151</v>
      </c>
    </row>
    <row r="6" spans="1:7" s="57" customFormat="1" ht="11.25" x14ac:dyDescent="0.2">
      <c r="A6" s="59">
        <v>1</v>
      </c>
      <c r="B6" s="60">
        <v>2</v>
      </c>
      <c r="C6" s="60">
        <v>3</v>
      </c>
      <c r="D6" s="59">
        <v>4</v>
      </c>
      <c r="E6" s="59">
        <v>5</v>
      </c>
      <c r="F6" s="59">
        <v>6</v>
      </c>
      <c r="G6" s="59">
        <v>7</v>
      </c>
    </row>
    <row r="7" spans="1:7" x14ac:dyDescent="0.25">
      <c r="A7" s="33"/>
      <c r="B7" s="32" t="s">
        <v>44</v>
      </c>
      <c r="C7" s="92">
        <f>C8+C14</f>
        <v>1617533.29</v>
      </c>
      <c r="D7" s="92">
        <f t="shared" ref="D7:G7" si="0">D8+D14</f>
        <v>2131723</v>
      </c>
      <c r="E7" s="92">
        <f t="shared" si="0"/>
        <v>2092829</v>
      </c>
      <c r="F7" s="92">
        <f t="shared" si="0"/>
        <v>2092829</v>
      </c>
      <c r="G7" s="92">
        <f t="shared" si="0"/>
        <v>2092829</v>
      </c>
    </row>
    <row r="8" spans="1:7" ht="15.75" customHeight="1" x14ac:dyDescent="0.25">
      <c r="A8" s="11">
        <v>6</v>
      </c>
      <c r="B8" s="11" t="s">
        <v>4</v>
      </c>
      <c r="C8" s="76">
        <f>SUM(C9:C13)</f>
        <v>1617533.29</v>
      </c>
      <c r="D8" s="76">
        <f t="shared" ref="D8:G8" si="1">SUM(D9:D13)</f>
        <v>2131723</v>
      </c>
      <c r="E8" s="76">
        <f t="shared" si="1"/>
        <v>2092829</v>
      </c>
      <c r="F8" s="76">
        <f t="shared" si="1"/>
        <v>2092829</v>
      </c>
      <c r="G8" s="76">
        <f t="shared" si="1"/>
        <v>2092829</v>
      </c>
    </row>
    <row r="9" spans="1:7" ht="38.25" x14ac:dyDescent="0.25">
      <c r="A9" s="51">
        <v>63</v>
      </c>
      <c r="B9" s="15" t="s">
        <v>21</v>
      </c>
      <c r="C9" s="75">
        <v>1465196.1</v>
      </c>
      <c r="D9" s="72">
        <v>1956456</v>
      </c>
      <c r="E9" s="72">
        <v>1880024</v>
      </c>
      <c r="F9" s="72">
        <v>1880024</v>
      </c>
      <c r="G9" s="72">
        <v>1880024</v>
      </c>
    </row>
    <row r="10" spans="1:7" x14ac:dyDescent="0.25">
      <c r="A10" s="51">
        <v>64</v>
      </c>
      <c r="B10" s="15" t="s">
        <v>66</v>
      </c>
      <c r="C10" s="75">
        <v>81.599999999999994</v>
      </c>
      <c r="D10" s="72">
        <v>200</v>
      </c>
      <c r="E10" s="72">
        <v>200</v>
      </c>
      <c r="F10" s="72">
        <v>200</v>
      </c>
      <c r="G10" s="72">
        <v>200</v>
      </c>
    </row>
    <row r="11" spans="1:7" ht="51" x14ac:dyDescent="0.25">
      <c r="A11" s="51">
        <v>65</v>
      </c>
      <c r="B11" s="15" t="s">
        <v>67</v>
      </c>
      <c r="C11" s="75">
        <v>33837.699999999997</v>
      </c>
      <c r="D11" s="72">
        <v>37000</v>
      </c>
      <c r="E11" s="72">
        <v>75540</v>
      </c>
      <c r="F11" s="72">
        <v>75540</v>
      </c>
      <c r="G11" s="72">
        <v>75540</v>
      </c>
    </row>
    <row r="12" spans="1:7" ht="25.5" x14ac:dyDescent="0.25">
      <c r="A12" s="51">
        <v>66</v>
      </c>
      <c r="B12" s="15" t="s">
        <v>68</v>
      </c>
      <c r="C12" s="75">
        <v>7070.02</v>
      </c>
      <c r="D12" s="72">
        <v>17300</v>
      </c>
      <c r="E12" s="72">
        <v>17300</v>
      </c>
      <c r="F12" s="72">
        <v>17300</v>
      </c>
      <c r="G12" s="72">
        <v>17300</v>
      </c>
    </row>
    <row r="13" spans="1:7" ht="38.25" x14ac:dyDescent="0.25">
      <c r="A13" s="52">
        <v>67</v>
      </c>
      <c r="B13" s="15" t="s">
        <v>23</v>
      </c>
      <c r="C13" s="75">
        <v>111347.87</v>
      </c>
      <c r="D13" s="72">
        <v>120767</v>
      </c>
      <c r="E13" s="72">
        <v>119765</v>
      </c>
      <c r="F13" s="72">
        <v>119765</v>
      </c>
      <c r="G13" s="72">
        <v>119765</v>
      </c>
    </row>
    <row r="14" spans="1:7" ht="25.5" x14ac:dyDescent="0.25">
      <c r="A14" s="14">
        <v>7</v>
      </c>
      <c r="B14" s="23" t="s">
        <v>5</v>
      </c>
      <c r="C14" s="76">
        <f>C15</f>
        <v>0</v>
      </c>
      <c r="D14" s="76">
        <f t="shared" ref="D14:G14" si="2">D15</f>
        <v>0</v>
      </c>
      <c r="E14" s="76">
        <f t="shared" si="2"/>
        <v>0</v>
      </c>
      <c r="F14" s="76">
        <f t="shared" si="2"/>
        <v>0</v>
      </c>
      <c r="G14" s="76">
        <f t="shared" si="2"/>
        <v>0</v>
      </c>
    </row>
    <row r="15" spans="1:7" ht="25.5" x14ac:dyDescent="0.25">
      <c r="A15" s="51">
        <v>72</v>
      </c>
      <c r="B15" s="24" t="s">
        <v>20</v>
      </c>
      <c r="C15" s="75">
        <v>0</v>
      </c>
      <c r="D15" s="72">
        <v>0</v>
      </c>
      <c r="E15" s="72">
        <v>0</v>
      </c>
      <c r="F15" s="72">
        <v>0</v>
      </c>
      <c r="G15" s="74">
        <v>0</v>
      </c>
    </row>
    <row r="18" spans="1:7" ht="18" x14ac:dyDescent="0.25">
      <c r="A18" s="4"/>
      <c r="B18" s="4"/>
      <c r="C18" s="4"/>
      <c r="D18" s="4"/>
      <c r="E18" s="4"/>
      <c r="F18" s="5"/>
      <c r="G18" s="5"/>
    </row>
    <row r="19" spans="1:7" ht="25.5" x14ac:dyDescent="0.25">
      <c r="A19" s="19" t="s">
        <v>42</v>
      </c>
      <c r="B19" s="18" t="s">
        <v>14</v>
      </c>
      <c r="C19" s="18" t="s">
        <v>148</v>
      </c>
      <c r="D19" s="19" t="s">
        <v>149</v>
      </c>
      <c r="E19" s="19" t="s">
        <v>150</v>
      </c>
      <c r="F19" s="19" t="s">
        <v>154</v>
      </c>
      <c r="G19" s="19" t="s">
        <v>151</v>
      </c>
    </row>
    <row r="20" spans="1:7" s="57" customFormat="1" ht="11.25" x14ac:dyDescent="0.2">
      <c r="A20" s="59">
        <v>1</v>
      </c>
      <c r="B20" s="60">
        <v>2</v>
      </c>
      <c r="C20" s="60">
        <v>3</v>
      </c>
      <c r="D20" s="59">
        <v>4</v>
      </c>
      <c r="E20" s="59">
        <v>5</v>
      </c>
      <c r="F20" s="59">
        <v>6</v>
      </c>
      <c r="G20" s="59">
        <v>7</v>
      </c>
    </row>
    <row r="21" spans="1:7" x14ac:dyDescent="0.25">
      <c r="A21" s="33"/>
      <c r="B21" s="32" t="s">
        <v>43</v>
      </c>
      <c r="C21" s="92">
        <f>C22+C28</f>
        <v>1554487.66</v>
      </c>
      <c r="D21" s="92">
        <f>D22+D28</f>
        <v>2136612</v>
      </c>
      <c r="E21" s="92">
        <f t="shared" ref="E21:G21" si="3">E22+E28</f>
        <v>2092829</v>
      </c>
      <c r="F21" s="92">
        <f t="shared" si="3"/>
        <v>2092829</v>
      </c>
      <c r="G21" s="92">
        <f t="shared" si="3"/>
        <v>2092829</v>
      </c>
    </row>
    <row r="22" spans="1:7" ht="15.75" customHeight="1" x14ac:dyDescent="0.25">
      <c r="A22" s="11">
        <v>3</v>
      </c>
      <c r="B22" s="11" t="s">
        <v>6</v>
      </c>
      <c r="C22" s="76">
        <f>SUM(C23:C27)</f>
        <v>1529747.96</v>
      </c>
      <c r="D22" s="76">
        <f t="shared" ref="D22:G22" si="4">SUM(D23:D27)</f>
        <v>2005324</v>
      </c>
      <c r="E22" s="76">
        <f t="shared" si="4"/>
        <v>2063709</v>
      </c>
      <c r="F22" s="76">
        <f t="shared" si="4"/>
        <v>2063709</v>
      </c>
      <c r="G22" s="76">
        <f t="shared" si="4"/>
        <v>2063709</v>
      </c>
    </row>
    <row r="23" spans="1:7" ht="15.75" customHeight="1" x14ac:dyDescent="0.25">
      <c r="A23" s="51">
        <v>31</v>
      </c>
      <c r="B23" s="15" t="s">
        <v>7</v>
      </c>
      <c r="C23" s="75">
        <v>1245872.83</v>
      </c>
      <c r="D23" s="72">
        <v>1626121</v>
      </c>
      <c r="E23" s="72">
        <v>1639820</v>
      </c>
      <c r="F23" s="72">
        <v>1639820</v>
      </c>
      <c r="G23" s="72">
        <v>1639820</v>
      </c>
    </row>
    <row r="24" spans="1:7" x14ac:dyDescent="0.25">
      <c r="A24" s="52">
        <v>32</v>
      </c>
      <c r="B24" s="12" t="s">
        <v>15</v>
      </c>
      <c r="C24" s="75">
        <v>232767.25</v>
      </c>
      <c r="D24" s="72">
        <v>326853</v>
      </c>
      <c r="E24" s="72">
        <v>372239</v>
      </c>
      <c r="F24" s="72">
        <v>372239</v>
      </c>
      <c r="G24" s="72">
        <v>372239</v>
      </c>
    </row>
    <row r="25" spans="1:7" x14ac:dyDescent="0.25">
      <c r="A25" s="52">
        <v>34</v>
      </c>
      <c r="B25" s="12" t="s">
        <v>69</v>
      </c>
      <c r="C25" s="75">
        <v>2004.91</v>
      </c>
      <c r="D25" s="72">
        <v>1700</v>
      </c>
      <c r="E25" s="72">
        <v>1000</v>
      </c>
      <c r="F25" s="72">
        <v>1000</v>
      </c>
      <c r="G25" s="72">
        <v>1000</v>
      </c>
    </row>
    <row r="26" spans="1:7" x14ac:dyDescent="0.25">
      <c r="A26" s="52">
        <v>37</v>
      </c>
      <c r="B26" s="12" t="s">
        <v>70</v>
      </c>
      <c r="C26" s="75">
        <v>48455.71</v>
      </c>
      <c r="D26" s="72">
        <v>50000</v>
      </c>
      <c r="E26" s="72">
        <v>50000</v>
      </c>
      <c r="F26" s="72">
        <v>50000</v>
      </c>
      <c r="G26" s="72">
        <v>50000</v>
      </c>
    </row>
    <row r="27" spans="1:7" x14ac:dyDescent="0.25">
      <c r="A27" s="52">
        <v>38</v>
      </c>
      <c r="B27" s="12" t="s">
        <v>71</v>
      </c>
      <c r="C27" s="75">
        <v>647.26</v>
      </c>
      <c r="D27" s="72">
        <v>650</v>
      </c>
      <c r="E27" s="72">
        <v>650</v>
      </c>
      <c r="F27" s="72">
        <v>650</v>
      </c>
      <c r="G27" s="72">
        <v>650</v>
      </c>
    </row>
    <row r="28" spans="1:7" ht="25.5" x14ac:dyDescent="0.25">
      <c r="A28" s="14">
        <v>4</v>
      </c>
      <c r="B28" s="23" t="s">
        <v>8</v>
      </c>
      <c r="C28" s="76">
        <f>C29+C30</f>
        <v>24739.7</v>
      </c>
      <c r="D28" s="76">
        <f t="shared" ref="D28:G28" si="5">D29+D30</f>
        <v>131288</v>
      </c>
      <c r="E28" s="76">
        <f t="shared" si="5"/>
        <v>29120</v>
      </c>
      <c r="F28" s="76">
        <f t="shared" si="5"/>
        <v>29120</v>
      </c>
      <c r="G28" s="76">
        <f t="shared" si="5"/>
        <v>29120</v>
      </c>
    </row>
    <row r="29" spans="1:7" ht="38.25" x14ac:dyDescent="0.25">
      <c r="A29" s="51">
        <v>42</v>
      </c>
      <c r="B29" s="24" t="s">
        <v>72</v>
      </c>
      <c r="C29" s="75">
        <v>13364.7</v>
      </c>
      <c r="D29" s="72">
        <v>49198</v>
      </c>
      <c r="E29" s="72">
        <v>29120</v>
      </c>
      <c r="F29" s="72">
        <v>29120</v>
      </c>
      <c r="G29" s="74">
        <v>29120</v>
      </c>
    </row>
    <row r="30" spans="1:7" ht="25.5" x14ac:dyDescent="0.25">
      <c r="A30" s="51">
        <v>45</v>
      </c>
      <c r="B30" s="24" t="s">
        <v>73</v>
      </c>
      <c r="C30" s="75">
        <v>11375</v>
      </c>
      <c r="D30" s="72">
        <v>82090</v>
      </c>
      <c r="E30" s="72">
        <v>0</v>
      </c>
      <c r="F30" s="72">
        <v>0</v>
      </c>
      <c r="G30" s="74">
        <v>0</v>
      </c>
    </row>
  </sheetData>
  <mergeCells count="2">
    <mergeCell ref="A1:G1"/>
    <mergeCell ref="A3:G3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4"/>
  <sheetViews>
    <sheetView topLeftCell="A16" workbookViewId="0">
      <selection activeCell="G27" sqref="G27"/>
    </sheetView>
  </sheetViews>
  <sheetFormatPr defaultRowHeight="15" x14ac:dyDescent="0.25"/>
  <cols>
    <col min="2" max="7" width="25.28515625" customWidth="1"/>
  </cols>
  <sheetData>
    <row r="1" spans="1:7" ht="15.75" customHeight="1" x14ac:dyDescent="0.25">
      <c r="B1" s="119" t="s">
        <v>50</v>
      </c>
      <c r="C1" s="119"/>
      <c r="D1" s="119"/>
      <c r="E1" s="119"/>
      <c r="F1" s="119"/>
      <c r="G1" s="119"/>
    </row>
    <row r="2" spans="1:7" ht="18" x14ac:dyDescent="0.25">
      <c r="B2" s="4"/>
      <c r="C2" s="4"/>
      <c r="D2" s="4"/>
      <c r="E2" s="4"/>
      <c r="F2" s="5"/>
      <c r="G2" s="5"/>
    </row>
    <row r="3" spans="1:7" ht="25.5" x14ac:dyDescent="0.25">
      <c r="A3" s="19" t="s">
        <v>42</v>
      </c>
      <c r="B3" s="19" t="s">
        <v>24</v>
      </c>
      <c r="C3" s="18" t="s">
        <v>148</v>
      </c>
      <c r="D3" s="19" t="s">
        <v>149</v>
      </c>
      <c r="E3" s="19" t="s">
        <v>150</v>
      </c>
      <c r="F3" s="19" t="s">
        <v>45</v>
      </c>
      <c r="G3" s="19" t="s">
        <v>155</v>
      </c>
    </row>
    <row r="4" spans="1:7" s="57" customFormat="1" ht="11.25" x14ac:dyDescent="0.2">
      <c r="A4" s="59">
        <v>1</v>
      </c>
      <c r="B4" s="60">
        <v>2</v>
      </c>
      <c r="C4" s="60">
        <v>3</v>
      </c>
      <c r="D4" s="59">
        <v>4</v>
      </c>
      <c r="E4" s="59">
        <v>5</v>
      </c>
      <c r="F4" s="59">
        <v>6</v>
      </c>
      <c r="G4" s="59">
        <v>7</v>
      </c>
    </row>
    <row r="5" spans="1:7" x14ac:dyDescent="0.25">
      <c r="A5" s="34"/>
      <c r="B5" s="34" t="s">
        <v>44</v>
      </c>
      <c r="C5" s="93">
        <f>C6+C8++C10+C13+C19+C21</f>
        <v>1617530.2899999998</v>
      </c>
      <c r="D5" s="93">
        <f>D6+D8+D10+D13+D19+D21</f>
        <v>2131723</v>
      </c>
      <c r="E5" s="93">
        <f>E6+E8+E10+E13+E19+E21</f>
        <v>2092829</v>
      </c>
      <c r="F5" s="93">
        <f>F6+F8+F10+F13+F19+F21</f>
        <v>2092829</v>
      </c>
      <c r="G5" s="93">
        <f>G6+G8+G10+G13+G19+G21</f>
        <v>2092829</v>
      </c>
    </row>
    <row r="6" spans="1:7" x14ac:dyDescent="0.25">
      <c r="A6" s="11">
        <v>1</v>
      </c>
      <c r="B6" s="23" t="s">
        <v>51</v>
      </c>
      <c r="C6" s="94">
        <f>C7</f>
        <v>13334.7</v>
      </c>
      <c r="D6" s="94">
        <f t="shared" ref="D6:G6" si="0">D7</f>
        <v>23876</v>
      </c>
      <c r="E6" s="94">
        <f t="shared" si="0"/>
        <v>32285</v>
      </c>
      <c r="F6" s="94">
        <f t="shared" si="0"/>
        <v>32285</v>
      </c>
      <c r="G6" s="94">
        <f t="shared" si="0"/>
        <v>32285</v>
      </c>
    </row>
    <row r="7" spans="1:7" x14ac:dyDescent="0.25">
      <c r="A7" s="55">
        <v>11</v>
      </c>
      <c r="B7" s="13" t="s">
        <v>51</v>
      </c>
      <c r="C7" s="95">
        <v>13334.7</v>
      </c>
      <c r="D7" s="95">
        <v>23876</v>
      </c>
      <c r="E7" s="95">
        <v>32285</v>
      </c>
      <c r="F7" s="95">
        <v>32285</v>
      </c>
      <c r="G7" s="95">
        <v>32285</v>
      </c>
    </row>
    <row r="8" spans="1:7" x14ac:dyDescent="0.25">
      <c r="A8" s="68">
        <v>3</v>
      </c>
      <c r="B8" s="23" t="s">
        <v>55</v>
      </c>
      <c r="C8" s="94">
        <f>C9</f>
        <v>4359.3599999999997</v>
      </c>
      <c r="D8" s="94">
        <f t="shared" ref="D8:G8" si="1">D9</f>
        <v>7500</v>
      </c>
      <c r="E8" s="94">
        <f t="shared" si="1"/>
        <v>7500</v>
      </c>
      <c r="F8" s="94">
        <f t="shared" si="1"/>
        <v>7500</v>
      </c>
      <c r="G8" s="94">
        <f t="shared" si="1"/>
        <v>7500</v>
      </c>
    </row>
    <row r="9" spans="1:7" x14ac:dyDescent="0.25">
      <c r="A9" s="55">
        <v>31</v>
      </c>
      <c r="B9" s="13" t="s">
        <v>55</v>
      </c>
      <c r="C9" s="95">
        <v>4359.3599999999997</v>
      </c>
      <c r="D9" s="95">
        <v>7500</v>
      </c>
      <c r="E9" s="95">
        <v>7500</v>
      </c>
      <c r="F9" s="95">
        <v>7500</v>
      </c>
      <c r="G9" s="95">
        <v>7500</v>
      </c>
    </row>
    <row r="10" spans="1:7" ht="25.5" x14ac:dyDescent="0.25">
      <c r="A10" s="11">
        <v>4</v>
      </c>
      <c r="B10" s="11" t="s">
        <v>52</v>
      </c>
      <c r="C10" s="94">
        <f t="shared" ref="C10:G10" si="2">C11+C12</f>
        <v>131901.4</v>
      </c>
      <c r="D10" s="94">
        <f t="shared" si="2"/>
        <v>143587</v>
      </c>
      <c r="E10" s="94">
        <f t="shared" si="2"/>
        <v>165750</v>
      </c>
      <c r="F10" s="94">
        <f t="shared" si="2"/>
        <v>165750</v>
      </c>
      <c r="G10" s="94">
        <f t="shared" si="2"/>
        <v>165750</v>
      </c>
    </row>
    <row r="11" spans="1:7" ht="25.5" x14ac:dyDescent="0.25">
      <c r="A11" s="56">
        <v>43</v>
      </c>
      <c r="B11" s="16" t="s">
        <v>53</v>
      </c>
      <c r="C11" s="96">
        <v>33834.699999999997</v>
      </c>
      <c r="D11" s="95">
        <v>37000</v>
      </c>
      <c r="E11" s="95">
        <v>75540</v>
      </c>
      <c r="F11" s="95">
        <v>75540</v>
      </c>
      <c r="G11" s="95">
        <v>75540</v>
      </c>
    </row>
    <row r="12" spans="1:7" x14ac:dyDescent="0.25">
      <c r="A12" s="56">
        <v>44</v>
      </c>
      <c r="B12" s="16" t="s">
        <v>74</v>
      </c>
      <c r="C12" s="96">
        <v>98066.7</v>
      </c>
      <c r="D12" s="95">
        <v>106587</v>
      </c>
      <c r="E12" s="95">
        <v>90210</v>
      </c>
      <c r="F12" s="95">
        <v>90210</v>
      </c>
      <c r="G12" s="95">
        <v>90210</v>
      </c>
    </row>
    <row r="13" spans="1:7" x14ac:dyDescent="0.25">
      <c r="A13" s="34">
        <v>5</v>
      </c>
      <c r="B13" s="34" t="s">
        <v>54</v>
      </c>
      <c r="C13" s="94">
        <f>C14+C15+C16+C17+C18</f>
        <v>1465142.5699999998</v>
      </c>
      <c r="D13" s="94">
        <f>D14+D15+D16+D17+D18</f>
        <v>1946760</v>
      </c>
      <c r="E13" s="94">
        <f>E14+E15+E16+E17+E18</f>
        <v>1877294</v>
      </c>
      <c r="F13" s="94">
        <f>F14+F15+F16+F17+F18</f>
        <v>1877294</v>
      </c>
      <c r="G13" s="94">
        <f>G14+G15+G16+G17+G18</f>
        <v>1877294</v>
      </c>
    </row>
    <row r="14" spans="1:7" ht="25.5" x14ac:dyDescent="0.25">
      <c r="A14" s="56">
        <v>50</v>
      </c>
      <c r="B14" s="70" t="s">
        <v>157</v>
      </c>
      <c r="C14" s="96">
        <v>0</v>
      </c>
      <c r="D14" s="95">
        <v>0</v>
      </c>
      <c r="E14" s="95">
        <v>3260</v>
      </c>
      <c r="F14" s="95">
        <v>3260</v>
      </c>
      <c r="G14" s="97">
        <v>3260</v>
      </c>
    </row>
    <row r="15" spans="1:7" x14ac:dyDescent="0.25">
      <c r="A15" s="56">
        <v>51</v>
      </c>
      <c r="B15" s="70" t="s">
        <v>156</v>
      </c>
      <c r="C15" s="96">
        <v>4357.93</v>
      </c>
      <c r="D15" s="95">
        <v>2440</v>
      </c>
      <c r="E15" s="95">
        <v>0</v>
      </c>
      <c r="F15" s="95">
        <v>0</v>
      </c>
      <c r="G15" s="97">
        <v>0</v>
      </c>
    </row>
    <row r="16" spans="1:7" x14ac:dyDescent="0.25">
      <c r="A16" s="56">
        <v>52</v>
      </c>
      <c r="B16" s="70" t="s">
        <v>108</v>
      </c>
      <c r="C16" s="96">
        <v>1460784.64</v>
      </c>
      <c r="D16" s="95">
        <v>1944320</v>
      </c>
      <c r="E16" s="95">
        <v>1866956</v>
      </c>
      <c r="F16" s="95">
        <v>1866956</v>
      </c>
      <c r="G16" s="97">
        <v>1866956</v>
      </c>
    </row>
    <row r="17" spans="1:7" ht="25.5" x14ac:dyDescent="0.25">
      <c r="A17" s="56">
        <v>54</v>
      </c>
      <c r="B17" s="70" t="s">
        <v>158</v>
      </c>
      <c r="C17" s="96">
        <v>0</v>
      </c>
      <c r="D17" s="95">
        <v>0</v>
      </c>
      <c r="E17" s="95">
        <v>793</v>
      </c>
      <c r="F17" s="95">
        <v>793</v>
      </c>
      <c r="G17" s="97">
        <v>793</v>
      </c>
    </row>
    <row r="18" spans="1:7" x14ac:dyDescent="0.25">
      <c r="A18" s="56">
        <v>56</v>
      </c>
      <c r="B18" s="16" t="s">
        <v>159</v>
      </c>
      <c r="C18" s="96">
        <v>0</v>
      </c>
      <c r="D18" s="95">
        <v>0</v>
      </c>
      <c r="E18" s="95">
        <v>6285</v>
      </c>
      <c r="F18" s="95">
        <v>6285</v>
      </c>
      <c r="G18" s="97">
        <v>6285</v>
      </c>
    </row>
    <row r="19" spans="1:7" x14ac:dyDescent="0.25">
      <c r="A19" s="68">
        <v>6</v>
      </c>
      <c r="B19" s="68" t="s">
        <v>75</v>
      </c>
      <c r="C19" s="94">
        <f t="shared" ref="C19:G19" si="3">C20+C23</f>
        <v>2792.26</v>
      </c>
      <c r="D19" s="94">
        <f t="shared" si="3"/>
        <v>10000</v>
      </c>
      <c r="E19" s="94">
        <f t="shared" si="3"/>
        <v>10000</v>
      </c>
      <c r="F19" s="94">
        <f t="shared" si="3"/>
        <v>10000</v>
      </c>
      <c r="G19" s="94">
        <f t="shared" si="3"/>
        <v>10000</v>
      </c>
    </row>
    <row r="20" spans="1:7" x14ac:dyDescent="0.25">
      <c r="A20" s="56">
        <v>61</v>
      </c>
      <c r="B20" s="16" t="s">
        <v>75</v>
      </c>
      <c r="C20" s="96">
        <v>2792.26</v>
      </c>
      <c r="D20" s="95">
        <v>10000</v>
      </c>
      <c r="E20" s="95">
        <v>10000</v>
      </c>
      <c r="F20" s="95">
        <v>10000</v>
      </c>
      <c r="G20" s="97">
        <v>10000</v>
      </c>
    </row>
    <row r="21" spans="1:7" x14ac:dyDescent="0.25">
      <c r="A21" s="68">
        <v>7</v>
      </c>
      <c r="B21" s="68" t="s">
        <v>133</v>
      </c>
      <c r="C21" s="94">
        <f>C22+C23</f>
        <v>0</v>
      </c>
      <c r="D21" s="94">
        <f>D22+D23</f>
        <v>0</v>
      </c>
      <c r="E21" s="94">
        <f>E22+E23</f>
        <v>0</v>
      </c>
      <c r="F21" s="94">
        <f>F22+F23</f>
        <v>0</v>
      </c>
      <c r="G21" s="94">
        <f>G22+G23</f>
        <v>0</v>
      </c>
    </row>
    <row r="22" spans="1:7" x14ac:dyDescent="0.25">
      <c r="A22" s="56">
        <v>71</v>
      </c>
      <c r="B22" s="16" t="s">
        <v>133</v>
      </c>
      <c r="C22" s="96">
        <v>0</v>
      </c>
      <c r="D22" s="95">
        <v>0</v>
      </c>
      <c r="E22" s="95">
        <v>0</v>
      </c>
      <c r="F22" s="95">
        <v>0</v>
      </c>
      <c r="G22" s="97">
        <v>0</v>
      </c>
    </row>
    <row r="24" spans="1:7" ht="18" x14ac:dyDescent="0.25">
      <c r="A24" s="4"/>
      <c r="B24" s="4"/>
      <c r="C24" s="4"/>
      <c r="D24" s="4"/>
      <c r="E24" s="4"/>
      <c r="F24" s="5"/>
      <c r="G24" s="5"/>
    </row>
    <row r="25" spans="1:7" ht="25.5" x14ac:dyDescent="0.25">
      <c r="A25" s="19" t="s">
        <v>42</v>
      </c>
      <c r="B25" s="19" t="s">
        <v>24</v>
      </c>
      <c r="C25" s="18" t="s">
        <v>148</v>
      </c>
      <c r="D25" s="19" t="s">
        <v>149</v>
      </c>
      <c r="E25" s="19" t="s">
        <v>150</v>
      </c>
      <c r="F25" s="19" t="s">
        <v>45</v>
      </c>
      <c r="G25" s="19" t="s">
        <v>155</v>
      </c>
    </row>
    <row r="26" spans="1:7" s="57" customFormat="1" ht="11.25" x14ac:dyDescent="0.2">
      <c r="A26" s="59">
        <v>1</v>
      </c>
      <c r="B26" s="60">
        <v>2</v>
      </c>
      <c r="C26" s="60">
        <v>3</v>
      </c>
      <c r="D26" s="59">
        <v>4</v>
      </c>
      <c r="E26" s="59">
        <v>5</v>
      </c>
      <c r="F26" s="59">
        <v>6</v>
      </c>
      <c r="G26" s="59">
        <v>7</v>
      </c>
    </row>
    <row r="27" spans="1:7" x14ac:dyDescent="0.25">
      <c r="A27" s="34"/>
      <c r="B27" s="34" t="s">
        <v>43</v>
      </c>
      <c r="C27" s="92">
        <f>C28+C30+C32+C35+C41+C43</f>
        <v>1554487.66</v>
      </c>
      <c r="D27" s="92">
        <f>D28+D30+D32+D35+D41+D43</f>
        <v>2136612</v>
      </c>
      <c r="E27" s="92">
        <f>E28+E30+E32+E35+E41+E43</f>
        <v>2092829</v>
      </c>
      <c r="F27" s="92">
        <f>F28+F30+F32+F35+F41+F43</f>
        <v>2092829</v>
      </c>
      <c r="G27" s="92">
        <f>G28+G30+G32+G35+G41+G43</f>
        <v>2092829</v>
      </c>
    </row>
    <row r="28" spans="1:7" ht="15.75" customHeight="1" x14ac:dyDescent="0.25">
      <c r="A28" s="11">
        <v>1</v>
      </c>
      <c r="B28" s="23" t="s">
        <v>51</v>
      </c>
      <c r="C28" s="98">
        <f>C29</f>
        <v>22433.45</v>
      </c>
      <c r="D28" s="98">
        <f t="shared" ref="D28:G28" si="4">D29</f>
        <v>23876</v>
      </c>
      <c r="E28" s="98">
        <f t="shared" si="4"/>
        <v>32285</v>
      </c>
      <c r="F28" s="98">
        <f t="shared" si="4"/>
        <v>32285</v>
      </c>
      <c r="G28" s="98">
        <f t="shared" si="4"/>
        <v>32285</v>
      </c>
    </row>
    <row r="29" spans="1:7" x14ac:dyDescent="0.25">
      <c r="A29" s="55">
        <v>11</v>
      </c>
      <c r="B29" s="13" t="s">
        <v>51</v>
      </c>
      <c r="C29" s="75">
        <v>22433.45</v>
      </c>
      <c r="D29" s="72">
        <v>23876</v>
      </c>
      <c r="E29" s="72">
        <v>32285</v>
      </c>
      <c r="F29" s="72">
        <v>32285</v>
      </c>
      <c r="G29" s="72">
        <v>32285</v>
      </c>
    </row>
    <row r="30" spans="1:7" x14ac:dyDescent="0.25">
      <c r="A30" s="11">
        <v>3</v>
      </c>
      <c r="B30" s="23" t="s">
        <v>55</v>
      </c>
      <c r="C30" s="98">
        <f>C31</f>
        <v>1163.3499999999999</v>
      </c>
      <c r="D30" s="98">
        <f t="shared" ref="D30:G30" si="5">D31</f>
        <v>11141</v>
      </c>
      <c r="E30" s="98">
        <f t="shared" si="5"/>
        <v>7500</v>
      </c>
      <c r="F30" s="98">
        <f t="shared" si="5"/>
        <v>7500</v>
      </c>
      <c r="G30" s="98">
        <f t="shared" si="5"/>
        <v>7500</v>
      </c>
    </row>
    <row r="31" spans="1:7" x14ac:dyDescent="0.25">
      <c r="A31" s="55">
        <v>31</v>
      </c>
      <c r="B31" s="13" t="s">
        <v>55</v>
      </c>
      <c r="C31" s="75">
        <v>1163.3499999999999</v>
      </c>
      <c r="D31" s="72">
        <v>11141</v>
      </c>
      <c r="E31" s="72">
        <v>7500</v>
      </c>
      <c r="F31" s="72">
        <v>7500</v>
      </c>
      <c r="G31" s="74">
        <v>7500</v>
      </c>
    </row>
    <row r="32" spans="1:7" ht="25.5" x14ac:dyDescent="0.25">
      <c r="A32" s="67">
        <v>4</v>
      </c>
      <c r="B32" s="11" t="s">
        <v>52</v>
      </c>
      <c r="C32" s="98">
        <f t="shared" ref="C32" si="6">C33+C34</f>
        <v>118566.25</v>
      </c>
      <c r="D32" s="98">
        <f t="shared" ref="D32" si="7">D33+D34</f>
        <v>145563</v>
      </c>
      <c r="E32" s="98">
        <f t="shared" ref="E32" si="8">E33+E34</f>
        <v>165750</v>
      </c>
      <c r="F32" s="98">
        <f t="shared" ref="F32" si="9">F33+F34</f>
        <v>165750</v>
      </c>
      <c r="G32" s="98">
        <f t="shared" ref="G32" si="10">G33+G34</f>
        <v>165750</v>
      </c>
    </row>
    <row r="33" spans="1:7" ht="25.5" x14ac:dyDescent="0.25">
      <c r="A33" s="55">
        <v>43</v>
      </c>
      <c r="B33" s="16" t="s">
        <v>53</v>
      </c>
      <c r="C33" s="75">
        <v>32460.13</v>
      </c>
      <c r="D33" s="72">
        <v>38976</v>
      </c>
      <c r="E33" s="72">
        <v>75540</v>
      </c>
      <c r="F33" s="72">
        <v>75540</v>
      </c>
      <c r="G33" s="74">
        <v>75540</v>
      </c>
    </row>
    <row r="34" spans="1:7" x14ac:dyDescent="0.25">
      <c r="A34" s="55">
        <v>44</v>
      </c>
      <c r="B34" s="16" t="s">
        <v>74</v>
      </c>
      <c r="C34" s="75">
        <v>86106.12</v>
      </c>
      <c r="D34" s="72">
        <v>106587</v>
      </c>
      <c r="E34" s="72">
        <v>90210</v>
      </c>
      <c r="F34" s="72">
        <v>90210</v>
      </c>
      <c r="G34" s="74">
        <v>90210</v>
      </c>
    </row>
    <row r="35" spans="1:7" x14ac:dyDescent="0.25">
      <c r="A35" s="67">
        <v>5</v>
      </c>
      <c r="B35" s="34" t="s">
        <v>54</v>
      </c>
      <c r="C35" s="98">
        <f>C36+C37+C38+C39+C40</f>
        <v>1405937.1099999999</v>
      </c>
      <c r="D35" s="98">
        <f>D36+D37+D38+D39+D40</f>
        <v>1943236</v>
      </c>
      <c r="E35" s="98">
        <f>E36+E37+E38+E39+E40</f>
        <v>1877294</v>
      </c>
      <c r="F35" s="98">
        <f>F36+F37+F38+F39+F40</f>
        <v>1877294</v>
      </c>
      <c r="G35" s="98">
        <f>G36+G37+G38+G39+G40</f>
        <v>1877294</v>
      </c>
    </row>
    <row r="36" spans="1:7" ht="25.5" x14ac:dyDescent="0.25">
      <c r="A36" s="56">
        <v>50</v>
      </c>
      <c r="B36" s="70" t="s">
        <v>157</v>
      </c>
      <c r="C36" s="75">
        <v>0</v>
      </c>
      <c r="D36" s="72">
        <v>0</v>
      </c>
      <c r="E36" s="72">
        <v>3260</v>
      </c>
      <c r="F36" s="72">
        <v>3260</v>
      </c>
      <c r="G36" s="74">
        <v>3260</v>
      </c>
    </row>
    <row r="37" spans="1:7" x14ac:dyDescent="0.25">
      <c r="A37" s="56">
        <v>51</v>
      </c>
      <c r="B37" s="70" t="s">
        <v>156</v>
      </c>
      <c r="C37" s="75">
        <v>2553.48</v>
      </c>
      <c r="D37" s="72">
        <v>2913</v>
      </c>
      <c r="E37" s="72"/>
      <c r="F37" s="72"/>
      <c r="G37" s="74"/>
    </row>
    <row r="38" spans="1:7" x14ac:dyDescent="0.25">
      <c r="A38" s="56">
        <v>52</v>
      </c>
      <c r="B38" s="70" t="s">
        <v>108</v>
      </c>
      <c r="C38" s="75">
        <v>1403383.63</v>
      </c>
      <c r="D38" s="72">
        <v>1940323</v>
      </c>
      <c r="E38" s="72">
        <v>1866956</v>
      </c>
      <c r="F38" s="72">
        <v>1866956</v>
      </c>
      <c r="G38" s="74">
        <v>1866956</v>
      </c>
    </row>
    <row r="39" spans="1:7" ht="25.5" x14ac:dyDescent="0.25">
      <c r="A39" s="56">
        <v>54</v>
      </c>
      <c r="B39" s="70" t="s">
        <v>160</v>
      </c>
      <c r="C39" s="75"/>
      <c r="D39" s="72"/>
      <c r="E39" s="72">
        <v>793</v>
      </c>
      <c r="F39" s="72">
        <v>793</v>
      </c>
      <c r="G39" s="74">
        <v>793</v>
      </c>
    </row>
    <row r="40" spans="1:7" x14ac:dyDescent="0.25">
      <c r="A40" s="55">
        <v>56</v>
      </c>
      <c r="B40" s="16" t="s">
        <v>159</v>
      </c>
      <c r="C40" s="75">
        <v>0</v>
      </c>
      <c r="D40" s="72">
        <v>0</v>
      </c>
      <c r="E40" s="72">
        <v>6285</v>
      </c>
      <c r="F40" s="72">
        <v>6285</v>
      </c>
      <c r="G40" s="74">
        <v>6285</v>
      </c>
    </row>
    <row r="41" spans="1:7" x14ac:dyDescent="0.25">
      <c r="A41" s="68">
        <v>6</v>
      </c>
      <c r="B41" s="68" t="s">
        <v>75</v>
      </c>
      <c r="C41" s="98">
        <f>C42</f>
        <v>6387.5</v>
      </c>
      <c r="D41" s="98">
        <f t="shared" ref="D41:G43" si="11">D42</f>
        <v>12796</v>
      </c>
      <c r="E41" s="98">
        <f t="shared" si="11"/>
        <v>10000</v>
      </c>
      <c r="F41" s="98">
        <f t="shared" si="11"/>
        <v>10000</v>
      </c>
      <c r="G41" s="98">
        <f t="shared" si="11"/>
        <v>10000</v>
      </c>
    </row>
    <row r="42" spans="1:7" x14ac:dyDescent="0.25">
      <c r="A42" s="56">
        <v>61</v>
      </c>
      <c r="B42" s="16" t="s">
        <v>75</v>
      </c>
      <c r="C42" s="75">
        <v>6387.5</v>
      </c>
      <c r="D42" s="72">
        <v>12796</v>
      </c>
      <c r="E42" s="72">
        <v>10000</v>
      </c>
      <c r="F42" s="72">
        <v>10000</v>
      </c>
      <c r="G42" s="72">
        <v>10000</v>
      </c>
    </row>
    <row r="43" spans="1:7" x14ac:dyDescent="0.25">
      <c r="A43" s="68">
        <v>7</v>
      </c>
      <c r="B43" s="68" t="s">
        <v>133</v>
      </c>
      <c r="C43" s="98">
        <f>C44</f>
        <v>0</v>
      </c>
      <c r="D43" s="98">
        <f t="shared" si="11"/>
        <v>0</v>
      </c>
      <c r="E43" s="98">
        <f t="shared" si="11"/>
        <v>0</v>
      </c>
      <c r="F43" s="98">
        <f t="shared" si="11"/>
        <v>0</v>
      </c>
      <c r="G43" s="98">
        <f t="shared" si="11"/>
        <v>0</v>
      </c>
    </row>
    <row r="44" spans="1:7" x14ac:dyDescent="0.25">
      <c r="A44" s="56">
        <v>71</v>
      </c>
      <c r="B44" s="16" t="s">
        <v>133</v>
      </c>
      <c r="C44" s="75">
        <v>0</v>
      </c>
      <c r="D44" s="72">
        <v>0</v>
      </c>
      <c r="E44" s="72">
        <v>0</v>
      </c>
      <c r="F44" s="72">
        <v>0</v>
      </c>
      <c r="G44" s="72">
        <v>0</v>
      </c>
    </row>
  </sheetData>
  <mergeCells count="1">
    <mergeCell ref="B1:G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5"/>
  <sheetViews>
    <sheetView workbookViewId="0">
      <selection activeCell="G11" sqref="G11"/>
    </sheetView>
  </sheetViews>
  <sheetFormatPr defaultRowHeight="15" x14ac:dyDescent="0.25"/>
  <cols>
    <col min="2" max="2" width="37.7109375" customWidth="1"/>
    <col min="3" max="7" width="25.28515625" customWidth="1"/>
  </cols>
  <sheetData>
    <row r="1" spans="1:7" ht="15.75" x14ac:dyDescent="0.25">
      <c r="B1" s="119" t="s">
        <v>57</v>
      </c>
      <c r="C1" s="143"/>
      <c r="D1" s="143"/>
      <c r="E1" s="143"/>
      <c r="F1" s="143"/>
      <c r="G1" s="143"/>
    </row>
    <row r="2" spans="1:7" ht="18" x14ac:dyDescent="0.25">
      <c r="B2" s="4"/>
      <c r="C2" s="4"/>
      <c r="D2" s="4"/>
      <c r="E2" s="4"/>
      <c r="F2" s="5"/>
      <c r="G2" s="5"/>
    </row>
    <row r="3" spans="1:7" ht="25.5" x14ac:dyDescent="0.25">
      <c r="A3" s="19" t="s">
        <v>42</v>
      </c>
      <c r="B3" s="19" t="s">
        <v>48</v>
      </c>
      <c r="C3" s="18" t="s">
        <v>148</v>
      </c>
      <c r="D3" s="19" t="s">
        <v>149</v>
      </c>
      <c r="E3" s="19" t="s">
        <v>150</v>
      </c>
      <c r="F3" s="19" t="s">
        <v>45</v>
      </c>
      <c r="G3" s="19" t="s">
        <v>155</v>
      </c>
    </row>
    <row r="4" spans="1:7" s="57" customFormat="1" ht="11.25" x14ac:dyDescent="0.2">
      <c r="A4" s="59">
        <v>1</v>
      </c>
      <c r="B4" s="60">
        <v>2</v>
      </c>
      <c r="C4" s="60">
        <v>3</v>
      </c>
      <c r="D4" s="59">
        <v>4</v>
      </c>
      <c r="E4" s="59">
        <v>5</v>
      </c>
      <c r="F4" s="59">
        <v>6</v>
      </c>
      <c r="G4" s="59">
        <v>7</v>
      </c>
    </row>
    <row r="5" spans="1:7" ht="15.75" customHeight="1" x14ac:dyDescent="0.25">
      <c r="A5" s="11"/>
      <c r="B5" s="11" t="s">
        <v>43</v>
      </c>
      <c r="C5" s="76">
        <f>C6+C9+C11</f>
        <v>1554487.66</v>
      </c>
      <c r="D5" s="76">
        <f t="shared" ref="D5:G5" si="0">D6+D9+D11</f>
        <v>2136612</v>
      </c>
      <c r="E5" s="76">
        <f t="shared" si="0"/>
        <v>2092829</v>
      </c>
      <c r="F5" s="76">
        <f t="shared" si="0"/>
        <v>2092829</v>
      </c>
      <c r="G5" s="76">
        <f t="shared" si="0"/>
        <v>2092829</v>
      </c>
    </row>
    <row r="6" spans="1:7" ht="15.75" customHeight="1" x14ac:dyDescent="0.25">
      <c r="A6" s="61">
        <v>1</v>
      </c>
      <c r="B6" s="11" t="s">
        <v>58</v>
      </c>
      <c r="C6" s="76">
        <f>C7+C8</f>
        <v>0</v>
      </c>
      <c r="D6" s="76">
        <f t="shared" ref="D6:G6" si="1">D7+D8</f>
        <v>0</v>
      </c>
      <c r="E6" s="76">
        <f t="shared" si="1"/>
        <v>0</v>
      </c>
      <c r="F6" s="76">
        <f t="shared" si="1"/>
        <v>0</v>
      </c>
      <c r="G6" s="76">
        <f t="shared" si="1"/>
        <v>0</v>
      </c>
    </row>
    <row r="7" spans="1:7" ht="25.5" x14ac:dyDescent="0.25">
      <c r="A7" s="62">
        <v>11</v>
      </c>
      <c r="B7" s="16" t="s">
        <v>59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s="54" customFormat="1" x14ac:dyDescent="0.25">
      <c r="A8" s="62">
        <v>13</v>
      </c>
      <c r="B8" s="53" t="s">
        <v>60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61">
        <v>4</v>
      </c>
      <c r="B9" s="11" t="s">
        <v>61</v>
      </c>
      <c r="C9" s="76">
        <f>C10</f>
        <v>0</v>
      </c>
      <c r="D9" s="76">
        <f t="shared" ref="D9:G9" si="2">D10</f>
        <v>0</v>
      </c>
      <c r="E9" s="76">
        <f t="shared" si="2"/>
        <v>0</v>
      </c>
      <c r="F9" s="76">
        <f t="shared" si="2"/>
        <v>0</v>
      </c>
      <c r="G9" s="76">
        <f t="shared" si="2"/>
        <v>0</v>
      </c>
    </row>
    <row r="10" spans="1:7" ht="25.5" x14ac:dyDescent="0.25">
      <c r="A10" s="62">
        <v>41</v>
      </c>
      <c r="B10" s="17" t="s">
        <v>62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61">
        <v>9</v>
      </c>
      <c r="B11" s="69" t="s">
        <v>76</v>
      </c>
      <c r="C11" s="76">
        <f>SUM(C12:C15)</f>
        <v>1554487.66</v>
      </c>
      <c r="D11" s="76">
        <f t="shared" ref="D11:G11" si="3">SUM(D12:D15)</f>
        <v>2136612</v>
      </c>
      <c r="E11" s="76">
        <f t="shared" si="3"/>
        <v>2092829</v>
      </c>
      <c r="F11" s="76">
        <f t="shared" si="3"/>
        <v>2092829</v>
      </c>
      <c r="G11" s="76">
        <f t="shared" si="3"/>
        <v>2092829</v>
      </c>
    </row>
    <row r="12" spans="1:7" x14ac:dyDescent="0.25">
      <c r="A12" s="62">
        <v>91</v>
      </c>
      <c r="B12" s="17" t="s">
        <v>127</v>
      </c>
      <c r="C12" s="75">
        <v>1552097.45</v>
      </c>
      <c r="D12" s="72">
        <v>2134989</v>
      </c>
      <c r="E12" s="72">
        <v>2091200</v>
      </c>
      <c r="F12" s="72">
        <v>2091200</v>
      </c>
      <c r="G12" s="74">
        <v>2091200</v>
      </c>
    </row>
    <row r="13" spans="1:7" ht="25.5" x14ac:dyDescent="0.25">
      <c r="A13" s="62">
        <v>95</v>
      </c>
      <c r="B13" s="17" t="s">
        <v>128</v>
      </c>
      <c r="C13" s="75">
        <v>80</v>
      </c>
      <c r="D13" s="72">
        <v>80</v>
      </c>
      <c r="E13" s="72">
        <v>186</v>
      </c>
      <c r="F13" s="72">
        <v>186</v>
      </c>
      <c r="G13" s="74">
        <v>186</v>
      </c>
    </row>
    <row r="14" spans="1:7" x14ac:dyDescent="0.25">
      <c r="A14" s="62">
        <v>96</v>
      </c>
      <c r="B14" s="17" t="s">
        <v>129</v>
      </c>
      <c r="C14" s="75">
        <v>1662.95</v>
      </c>
      <c r="D14" s="72">
        <v>793</v>
      </c>
      <c r="E14" s="72">
        <v>793</v>
      </c>
      <c r="F14" s="72">
        <v>793</v>
      </c>
      <c r="G14" s="74">
        <v>793</v>
      </c>
    </row>
    <row r="15" spans="1:7" ht="25.5" x14ac:dyDescent="0.25">
      <c r="A15" s="62">
        <v>98</v>
      </c>
      <c r="B15" s="17" t="s">
        <v>130</v>
      </c>
      <c r="C15" s="75">
        <v>647.26</v>
      </c>
      <c r="D15" s="72">
        <v>750</v>
      </c>
      <c r="E15" s="72">
        <v>650</v>
      </c>
      <c r="F15" s="72">
        <v>650</v>
      </c>
      <c r="G15" s="74">
        <v>650</v>
      </c>
    </row>
  </sheetData>
  <mergeCells count="1">
    <mergeCell ref="B1:G1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2"/>
  <sheetViews>
    <sheetView workbookViewId="0">
      <selection activeCell="G5" sqref="G5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18" customHeight="1" x14ac:dyDescent="0.25">
      <c r="A1" s="119" t="s">
        <v>41</v>
      </c>
      <c r="B1" s="119"/>
      <c r="C1" s="119"/>
      <c r="D1" s="119"/>
      <c r="E1" s="119"/>
      <c r="F1" s="119"/>
      <c r="G1" s="119"/>
    </row>
    <row r="2" spans="1:7" ht="18" customHeight="1" x14ac:dyDescent="0.25">
      <c r="A2" s="36"/>
      <c r="B2" s="36"/>
      <c r="C2" s="36"/>
      <c r="D2" s="36"/>
      <c r="E2" s="36"/>
      <c r="F2" s="36"/>
      <c r="G2" s="36"/>
    </row>
    <row r="3" spans="1:7" ht="18" customHeight="1" x14ac:dyDescent="0.25">
      <c r="A3" s="119" t="s">
        <v>63</v>
      </c>
      <c r="B3" s="119"/>
      <c r="C3" s="119"/>
      <c r="D3" s="119"/>
      <c r="E3" s="119"/>
      <c r="F3" s="119"/>
      <c r="G3" s="119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25.5" x14ac:dyDescent="0.25">
      <c r="A5" s="19" t="s">
        <v>42</v>
      </c>
      <c r="B5" s="18" t="s">
        <v>24</v>
      </c>
      <c r="C5" s="18" t="s">
        <v>148</v>
      </c>
      <c r="D5" s="19" t="s">
        <v>149</v>
      </c>
      <c r="E5" s="19" t="s">
        <v>150</v>
      </c>
      <c r="F5" s="19" t="s">
        <v>45</v>
      </c>
      <c r="G5" s="19" t="s">
        <v>155</v>
      </c>
    </row>
    <row r="6" spans="1:7" s="57" customFormat="1" ht="11.25" x14ac:dyDescent="0.2">
      <c r="A6" s="59">
        <v>1</v>
      </c>
      <c r="B6" s="60">
        <v>2</v>
      </c>
      <c r="C6" s="60">
        <v>3</v>
      </c>
      <c r="D6" s="59">
        <v>4</v>
      </c>
      <c r="E6" s="59">
        <v>5</v>
      </c>
      <c r="F6" s="59">
        <v>6</v>
      </c>
      <c r="G6" s="59">
        <v>7</v>
      </c>
    </row>
    <row r="7" spans="1:7" ht="25.5" x14ac:dyDescent="0.25">
      <c r="A7" s="11">
        <v>8</v>
      </c>
      <c r="B7" s="11" t="s">
        <v>9</v>
      </c>
      <c r="C7" s="8"/>
      <c r="D7" s="9"/>
      <c r="E7" s="9"/>
      <c r="F7" s="9"/>
      <c r="G7" s="9"/>
    </row>
    <row r="8" spans="1:7" x14ac:dyDescent="0.25">
      <c r="A8" s="51">
        <v>84</v>
      </c>
      <c r="B8" s="15" t="s">
        <v>16</v>
      </c>
      <c r="C8" s="8"/>
      <c r="D8" s="9"/>
      <c r="E8" s="9"/>
      <c r="F8" s="9"/>
      <c r="G8" s="9"/>
    </row>
    <row r="9" spans="1:7" x14ac:dyDescent="0.25">
      <c r="A9" s="49" t="s">
        <v>22</v>
      </c>
      <c r="B9" s="35"/>
      <c r="C9" s="8"/>
      <c r="D9" s="9"/>
      <c r="E9" s="9"/>
      <c r="F9" s="9"/>
      <c r="G9" s="9"/>
    </row>
    <row r="10" spans="1:7" ht="25.5" x14ac:dyDescent="0.25">
      <c r="A10" s="14">
        <v>5</v>
      </c>
      <c r="B10" s="23" t="s">
        <v>10</v>
      </c>
      <c r="C10" s="8"/>
      <c r="D10" s="9"/>
      <c r="E10" s="9"/>
      <c r="F10" s="9"/>
      <c r="G10" s="9"/>
    </row>
    <row r="11" spans="1:7" ht="25.5" x14ac:dyDescent="0.25">
      <c r="A11" s="51">
        <v>54</v>
      </c>
      <c r="B11" s="24" t="s">
        <v>17</v>
      </c>
      <c r="C11" s="8"/>
      <c r="D11" s="9"/>
      <c r="E11" s="9"/>
      <c r="F11" s="9"/>
      <c r="G11" s="10"/>
    </row>
    <row r="12" spans="1:7" x14ac:dyDescent="0.25">
      <c r="A12" s="49" t="s">
        <v>22</v>
      </c>
      <c r="B12" s="35"/>
      <c r="C12" s="8"/>
      <c r="D12" s="9"/>
      <c r="E12" s="9"/>
      <c r="F12" s="9"/>
      <c r="G12" s="9"/>
    </row>
  </sheetData>
  <mergeCells count="2">
    <mergeCell ref="A1:G1"/>
    <mergeCell ref="A3:G3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0CC5-0EB6-4A15-B8D6-0D041A158236}">
  <sheetPr>
    <pageSetUpPr fitToPage="1"/>
  </sheetPr>
  <dimension ref="A1:G16"/>
  <sheetViews>
    <sheetView workbookViewId="0">
      <selection activeCell="G3" sqref="G3"/>
    </sheetView>
  </sheetViews>
  <sheetFormatPr defaultRowHeight="15" x14ac:dyDescent="0.25"/>
  <cols>
    <col min="2" max="2" width="27.42578125" customWidth="1"/>
    <col min="3" max="3" width="23.140625" customWidth="1"/>
    <col min="4" max="7" width="25.28515625" customWidth="1"/>
  </cols>
  <sheetData>
    <row r="1" spans="1:7" ht="18" customHeight="1" x14ac:dyDescent="0.25">
      <c r="B1" s="119" t="s">
        <v>64</v>
      </c>
      <c r="C1" s="119"/>
      <c r="D1" s="119"/>
      <c r="E1" s="119"/>
      <c r="F1" s="119"/>
      <c r="G1" s="119"/>
    </row>
    <row r="2" spans="1:7" ht="18" x14ac:dyDescent="0.25">
      <c r="B2" s="4"/>
      <c r="C2" s="4"/>
      <c r="D2" s="4"/>
      <c r="E2" s="4"/>
      <c r="F2" s="5"/>
      <c r="G2" s="5"/>
    </row>
    <row r="3" spans="1:7" ht="25.5" x14ac:dyDescent="0.25">
      <c r="A3" s="19" t="s">
        <v>42</v>
      </c>
      <c r="B3" s="18" t="s">
        <v>24</v>
      </c>
      <c r="C3" s="18" t="s">
        <v>148</v>
      </c>
      <c r="D3" s="19" t="s">
        <v>149</v>
      </c>
      <c r="E3" s="19" t="s">
        <v>150</v>
      </c>
      <c r="F3" s="19" t="s">
        <v>45</v>
      </c>
      <c r="G3" s="19" t="s">
        <v>151</v>
      </c>
    </row>
    <row r="4" spans="1:7" s="57" customFormat="1" ht="11.25" x14ac:dyDescent="0.2">
      <c r="A4" s="59">
        <v>1</v>
      </c>
      <c r="B4" s="60">
        <v>2</v>
      </c>
      <c r="C4" s="60">
        <v>3</v>
      </c>
      <c r="D4" s="59">
        <v>4</v>
      </c>
      <c r="E4" s="59">
        <v>5</v>
      </c>
      <c r="F4" s="59">
        <v>6</v>
      </c>
      <c r="G4" s="59">
        <v>7</v>
      </c>
    </row>
    <row r="5" spans="1:7" x14ac:dyDescent="0.25">
      <c r="A5" s="11"/>
      <c r="B5" s="11" t="s">
        <v>46</v>
      </c>
      <c r="C5" s="99"/>
      <c r="D5" s="99"/>
      <c r="E5" s="99"/>
      <c r="F5" s="99"/>
      <c r="G5" s="99"/>
    </row>
    <row r="6" spans="1:7" x14ac:dyDescent="0.25">
      <c r="A6" s="11">
        <v>1</v>
      </c>
      <c r="B6" s="23" t="s">
        <v>51</v>
      </c>
      <c r="C6" s="94"/>
      <c r="D6" s="94"/>
      <c r="E6" s="94"/>
      <c r="F6" s="94"/>
      <c r="G6" s="94"/>
    </row>
    <row r="7" spans="1:7" ht="16.5" customHeight="1" x14ac:dyDescent="0.25">
      <c r="A7" s="55">
        <v>11</v>
      </c>
      <c r="B7" s="13" t="s">
        <v>51</v>
      </c>
      <c r="C7" s="95"/>
      <c r="D7" s="95"/>
      <c r="E7" s="95"/>
      <c r="F7" s="95"/>
      <c r="G7" s="95"/>
    </row>
    <row r="8" spans="1:7" ht="38.25" x14ac:dyDescent="0.25">
      <c r="A8" s="11">
        <v>8</v>
      </c>
      <c r="B8" s="11" t="s">
        <v>65</v>
      </c>
      <c r="C8" s="94"/>
      <c r="D8" s="94"/>
      <c r="E8" s="94"/>
      <c r="F8" s="94"/>
      <c r="G8" s="94"/>
    </row>
    <row r="9" spans="1:7" ht="38.25" x14ac:dyDescent="0.25">
      <c r="A9" s="56">
        <v>81</v>
      </c>
      <c r="B9" s="16" t="s">
        <v>65</v>
      </c>
      <c r="C9" s="96"/>
      <c r="D9" s="95"/>
      <c r="E9" s="95"/>
      <c r="F9" s="95"/>
      <c r="G9" s="97"/>
    </row>
    <row r="10" spans="1:7" x14ac:dyDescent="0.25">
      <c r="A10" s="56"/>
      <c r="B10" s="16"/>
      <c r="C10" s="96"/>
      <c r="D10" s="96"/>
      <c r="E10" s="96"/>
      <c r="F10" s="96"/>
      <c r="G10" s="100"/>
    </row>
    <row r="11" spans="1:7" x14ac:dyDescent="0.25">
      <c r="A11" s="56"/>
      <c r="B11" s="16"/>
      <c r="C11" s="96"/>
      <c r="D11" s="96"/>
      <c r="E11" s="96"/>
      <c r="F11" s="96"/>
      <c r="G11" s="100"/>
    </row>
    <row r="12" spans="1:7" x14ac:dyDescent="0.25">
      <c r="A12" s="11"/>
      <c r="B12" s="11" t="s">
        <v>47</v>
      </c>
      <c r="C12" s="93"/>
      <c r="D12" s="93"/>
      <c r="E12" s="93"/>
      <c r="F12" s="93"/>
      <c r="G12" s="93"/>
    </row>
    <row r="13" spans="1:7" x14ac:dyDescent="0.25">
      <c r="A13" s="11">
        <v>1</v>
      </c>
      <c r="B13" s="23" t="s">
        <v>51</v>
      </c>
      <c r="C13" s="94"/>
      <c r="D13" s="94"/>
      <c r="E13" s="94"/>
      <c r="F13" s="94"/>
      <c r="G13" s="94"/>
    </row>
    <row r="14" spans="1:7" x14ac:dyDescent="0.25">
      <c r="A14" s="55">
        <v>11</v>
      </c>
      <c r="B14" s="13" t="s">
        <v>51</v>
      </c>
      <c r="C14" s="96"/>
      <c r="D14" s="95"/>
      <c r="E14" s="95"/>
      <c r="F14" s="95"/>
      <c r="G14" s="95"/>
    </row>
    <row r="15" spans="1:7" x14ac:dyDescent="0.25">
      <c r="A15" s="11">
        <v>3</v>
      </c>
      <c r="B15" s="23" t="s">
        <v>55</v>
      </c>
      <c r="C15" s="94"/>
      <c r="D15" s="94"/>
      <c r="E15" s="94"/>
      <c r="F15" s="94"/>
      <c r="G15" s="94"/>
    </row>
    <row r="16" spans="1:7" x14ac:dyDescent="0.25">
      <c r="A16" s="55">
        <v>31</v>
      </c>
      <c r="B16" s="13" t="s">
        <v>55</v>
      </c>
      <c r="C16" s="96"/>
      <c r="D16" s="95"/>
      <c r="E16" s="95"/>
      <c r="F16" s="95"/>
      <c r="G16" s="97"/>
    </row>
  </sheetData>
  <mergeCells count="1">
    <mergeCell ref="B1:G1"/>
  </mergeCells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68"/>
  <sheetViews>
    <sheetView tabSelected="1" topLeftCell="A148" workbookViewId="0">
      <selection activeCell="A160" sqref="A160:I165"/>
    </sheetView>
  </sheetViews>
  <sheetFormatPr defaultRowHeight="15" x14ac:dyDescent="0.25"/>
  <cols>
    <col min="1" max="1" width="4.140625" customWidth="1"/>
    <col min="2" max="2" width="8.42578125" bestFit="1" customWidth="1"/>
    <col min="3" max="3" width="18.710937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9" ht="18" customHeight="1" x14ac:dyDescent="0.25">
      <c r="A1" s="119" t="s">
        <v>11</v>
      </c>
      <c r="B1" s="120"/>
      <c r="C1" s="120"/>
      <c r="D1" s="120"/>
      <c r="E1" s="120"/>
      <c r="F1" s="120"/>
      <c r="G1" s="120"/>
      <c r="H1" s="120"/>
      <c r="I1" s="120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25.5" x14ac:dyDescent="0.25">
      <c r="A3" s="163" t="s">
        <v>13</v>
      </c>
      <c r="B3" s="164"/>
      <c r="C3" s="165"/>
      <c r="D3" s="18" t="s">
        <v>14</v>
      </c>
      <c r="E3" s="18" t="s">
        <v>148</v>
      </c>
      <c r="F3" s="19" t="s">
        <v>149</v>
      </c>
      <c r="G3" s="19" t="s">
        <v>161</v>
      </c>
      <c r="H3" s="19" t="s">
        <v>45</v>
      </c>
      <c r="I3" s="19" t="s">
        <v>155</v>
      </c>
    </row>
    <row r="4" spans="1:9" s="57" customFormat="1" ht="11.25" x14ac:dyDescent="0.2">
      <c r="A4" s="172">
        <v>1</v>
      </c>
      <c r="B4" s="173"/>
      <c r="C4" s="174"/>
      <c r="D4" s="63">
        <v>2</v>
      </c>
      <c r="E4" s="63">
        <v>3</v>
      </c>
      <c r="F4" s="64">
        <v>4</v>
      </c>
      <c r="G4" s="64">
        <v>5</v>
      </c>
      <c r="H4" s="64">
        <v>6</v>
      </c>
      <c r="I4" s="64">
        <v>7</v>
      </c>
    </row>
    <row r="5" spans="1:9" ht="40.5" customHeight="1" x14ac:dyDescent="0.25">
      <c r="A5" s="166" t="s">
        <v>89</v>
      </c>
      <c r="B5" s="167"/>
      <c r="C5" s="168"/>
      <c r="D5" s="83" t="s">
        <v>91</v>
      </c>
      <c r="E5" s="84">
        <f>E6</f>
        <v>1554487.66</v>
      </c>
      <c r="F5" s="84">
        <f>F6</f>
        <v>2136612</v>
      </c>
      <c r="G5" s="84">
        <f t="shared" ref="G5:I5" si="0">G6</f>
        <v>2092829</v>
      </c>
      <c r="H5" s="84">
        <f t="shared" si="0"/>
        <v>2092829</v>
      </c>
      <c r="I5" s="84">
        <f t="shared" si="0"/>
        <v>2092829</v>
      </c>
    </row>
    <row r="6" spans="1:9" ht="28.5" customHeight="1" x14ac:dyDescent="0.25">
      <c r="A6" s="169" t="s">
        <v>90</v>
      </c>
      <c r="B6" s="170"/>
      <c r="C6" s="171"/>
      <c r="D6" s="85" t="s">
        <v>92</v>
      </c>
      <c r="E6" s="86">
        <f>SUM(E7:E17)</f>
        <v>1554487.66</v>
      </c>
      <c r="F6" s="86">
        <f>SUM(F7:F17)</f>
        <v>2136612</v>
      </c>
      <c r="G6" s="86">
        <f>SUM(G7:G17)</f>
        <v>2092829</v>
      </c>
      <c r="H6" s="86">
        <f>SUM(H7:H17)</f>
        <v>2092829</v>
      </c>
      <c r="I6" s="86">
        <f>SUM(I7:I17)</f>
        <v>2092829</v>
      </c>
    </row>
    <row r="7" spans="1:9" s="54" customFormat="1" ht="15.75" customHeight="1" x14ac:dyDescent="0.25">
      <c r="A7" s="153" t="s">
        <v>78</v>
      </c>
      <c r="B7" s="154"/>
      <c r="C7" s="155"/>
      <c r="D7" s="65" t="s">
        <v>51</v>
      </c>
      <c r="E7" s="79">
        <v>22433.45</v>
      </c>
      <c r="F7" s="71">
        <v>23876</v>
      </c>
      <c r="G7" s="71">
        <v>32285</v>
      </c>
      <c r="H7" s="71">
        <v>32285</v>
      </c>
      <c r="I7" s="71">
        <v>32285</v>
      </c>
    </row>
    <row r="8" spans="1:9" s="54" customFormat="1" ht="15.75" customHeight="1" x14ac:dyDescent="0.25">
      <c r="A8" s="153" t="s">
        <v>79</v>
      </c>
      <c r="B8" s="154"/>
      <c r="C8" s="155"/>
      <c r="D8" s="65" t="s">
        <v>55</v>
      </c>
      <c r="E8" s="79">
        <v>1163.3499999999999</v>
      </c>
      <c r="F8" s="71">
        <v>11141</v>
      </c>
      <c r="G8" s="71">
        <v>7500</v>
      </c>
      <c r="H8" s="71">
        <v>7500</v>
      </c>
      <c r="I8" s="71">
        <v>7500</v>
      </c>
    </row>
    <row r="9" spans="1:9" s="54" customFormat="1" ht="15.75" customHeight="1" x14ac:dyDescent="0.25">
      <c r="A9" s="153" t="s">
        <v>80</v>
      </c>
      <c r="B9" s="154"/>
      <c r="C9" s="155"/>
      <c r="D9" s="65" t="s">
        <v>53</v>
      </c>
      <c r="E9" s="79">
        <v>32460.13</v>
      </c>
      <c r="F9" s="71">
        <v>38976</v>
      </c>
      <c r="G9" s="71">
        <v>75540</v>
      </c>
      <c r="H9" s="71">
        <v>75540</v>
      </c>
      <c r="I9" s="71">
        <v>75540</v>
      </c>
    </row>
    <row r="10" spans="1:9" s="54" customFormat="1" ht="15.75" customHeight="1" x14ac:dyDescent="0.25">
      <c r="A10" s="153" t="s">
        <v>81</v>
      </c>
      <c r="B10" s="154"/>
      <c r="C10" s="155"/>
      <c r="D10" s="65" t="s">
        <v>74</v>
      </c>
      <c r="E10" s="79">
        <v>86106.12</v>
      </c>
      <c r="F10" s="71">
        <v>106587</v>
      </c>
      <c r="G10" s="71">
        <v>90210</v>
      </c>
      <c r="H10" s="71">
        <v>90210</v>
      </c>
      <c r="I10" s="71">
        <v>90210</v>
      </c>
    </row>
    <row r="11" spans="1:9" s="54" customFormat="1" ht="15.75" customHeight="1" x14ac:dyDescent="0.25">
      <c r="A11" s="153" t="s">
        <v>162</v>
      </c>
      <c r="B11" s="154"/>
      <c r="C11" s="155"/>
      <c r="D11" s="112" t="s">
        <v>157</v>
      </c>
      <c r="E11" s="79">
        <v>0</v>
      </c>
      <c r="F11" s="71">
        <v>0</v>
      </c>
      <c r="G11" s="71">
        <v>3260</v>
      </c>
      <c r="H11" s="71">
        <v>3260</v>
      </c>
      <c r="I11" s="71">
        <v>3260</v>
      </c>
    </row>
    <row r="12" spans="1:9" s="54" customFormat="1" ht="15.75" customHeight="1" x14ac:dyDescent="0.25">
      <c r="A12" s="153" t="s">
        <v>82</v>
      </c>
      <c r="B12" s="154"/>
      <c r="C12" s="155"/>
      <c r="D12" s="65" t="s">
        <v>83</v>
      </c>
      <c r="E12" s="79">
        <v>2553.48</v>
      </c>
      <c r="F12" s="71">
        <v>2913</v>
      </c>
      <c r="G12" s="71">
        <v>0</v>
      </c>
      <c r="H12" s="71">
        <v>0</v>
      </c>
      <c r="I12" s="71">
        <v>0</v>
      </c>
    </row>
    <row r="13" spans="1:9" s="54" customFormat="1" ht="15.75" customHeight="1" x14ac:dyDescent="0.25">
      <c r="A13" s="153" t="s">
        <v>84</v>
      </c>
      <c r="B13" s="154"/>
      <c r="C13" s="155"/>
      <c r="D13" s="31" t="s">
        <v>85</v>
      </c>
      <c r="E13" s="79">
        <v>1403383.63</v>
      </c>
      <c r="F13" s="71">
        <v>1940323</v>
      </c>
      <c r="G13" s="71">
        <v>1866956</v>
      </c>
      <c r="H13" s="71">
        <v>1866956</v>
      </c>
      <c r="I13" s="71">
        <v>1866956</v>
      </c>
    </row>
    <row r="14" spans="1:9" s="54" customFormat="1" ht="15.75" customHeight="1" x14ac:dyDescent="0.25">
      <c r="A14" s="153" t="s">
        <v>163</v>
      </c>
      <c r="B14" s="154"/>
      <c r="C14" s="155"/>
      <c r="D14" s="112" t="s">
        <v>165</v>
      </c>
      <c r="E14" s="79">
        <v>0</v>
      </c>
      <c r="F14" s="71">
        <v>0</v>
      </c>
      <c r="G14" s="71">
        <v>793</v>
      </c>
      <c r="H14" s="71">
        <v>793</v>
      </c>
      <c r="I14" s="71">
        <v>793</v>
      </c>
    </row>
    <row r="15" spans="1:9" s="54" customFormat="1" ht="15.75" customHeight="1" x14ac:dyDescent="0.25">
      <c r="A15" s="153" t="s">
        <v>164</v>
      </c>
      <c r="B15" s="154"/>
      <c r="C15" s="155"/>
      <c r="D15" s="112" t="s">
        <v>159</v>
      </c>
      <c r="E15" s="79">
        <v>0</v>
      </c>
      <c r="F15" s="71">
        <v>0</v>
      </c>
      <c r="G15" s="71">
        <v>6285</v>
      </c>
      <c r="H15" s="71">
        <v>6285</v>
      </c>
      <c r="I15" s="71">
        <v>6285</v>
      </c>
    </row>
    <row r="16" spans="1:9" s="54" customFormat="1" ht="15.75" customHeight="1" x14ac:dyDescent="0.25">
      <c r="A16" s="103" t="s">
        <v>86</v>
      </c>
      <c r="B16" s="101"/>
      <c r="C16" s="102"/>
      <c r="D16" s="104" t="s">
        <v>75</v>
      </c>
      <c r="E16" s="79">
        <v>6387.5</v>
      </c>
      <c r="F16" s="71">
        <v>12796</v>
      </c>
      <c r="G16" s="71">
        <v>10000</v>
      </c>
      <c r="H16" s="71">
        <v>10000</v>
      </c>
      <c r="I16" s="71">
        <v>10000</v>
      </c>
    </row>
    <row r="17" spans="1:9" s="54" customFormat="1" ht="15" customHeight="1" x14ac:dyDescent="0.25">
      <c r="A17" s="153" t="s">
        <v>134</v>
      </c>
      <c r="B17" s="154"/>
      <c r="C17" s="155"/>
      <c r="D17" s="31" t="s">
        <v>133</v>
      </c>
      <c r="E17" s="79">
        <v>0</v>
      </c>
      <c r="F17" s="71">
        <v>0</v>
      </c>
      <c r="G17" s="71">
        <v>0</v>
      </c>
      <c r="H17" s="71">
        <v>0</v>
      </c>
      <c r="I17" s="71">
        <v>0</v>
      </c>
    </row>
    <row r="18" spans="1:9" ht="25.5" x14ac:dyDescent="0.25">
      <c r="A18" s="147" t="s">
        <v>87</v>
      </c>
      <c r="B18" s="148"/>
      <c r="C18" s="149"/>
      <c r="D18" s="85" t="s">
        <v>88</v>
      </c>
      <c r="E18" s="87">
        <f>E20+E24+E28+E32+E36+E40+E49+E52+E55</f>
        <v>4785.3100000000004</v>
      </c>
      <c r="F18" s="87">
        <f>F20+F24+F28+F32+F36+F40+F49+F52+F55</f>
        <v>13489</v>
      </c>
      <c r="G18" s="87">
        <f>G20+G24+G28+G32+G36+G40+G49+G52+G55</f>
        <v>13068</v>
      </c>
      <c r="H18" s="87">
        <f>H20+H24+H32+H45+H49+H52+H28+H36+H40+H55</f>
        <v>13068</v>
      </c>
      <c r="I18" s="87">
        <f>I20+I24+I32+I45+I49+I52+I36+I40+I28+I55</f>
        <v>13068</v>
      </c>
    </row>
    <row r="19" spans="1:9" ht="30.75" customHeight="1" x14ac:dyDescent="0.25">
      <c r="A19" s="150" t="s">
        <v>139</v>
      </c>
      <c r="B19" s="151"/>
      <c r="C19" s="152"/>
      <c r="D19" s="108" t="s">
        <v>140</v>
      </c>
      <c r="E19" s="81">
        <f>E20</f>
        <v>0</v>
      </c>
      <c r="F19" s="82">
        <f>F20</f>
        <v>0</v>
      </c>
      <c r="G19" s="82">
        <f>G20</f>
        <v>0</v>
      </c>
      <c r="H19" s="82">
        <f>H20</f>
        <v>0</v>
      </c>
      <c r="I19" s="82">
        <f>I20</f>
        <v>0</v>
      </c>
    </row>
    <row r="20" spans="1:9" s="109" customFormat="1" ht="15" customHeight="1" x14ac:dyDescent="0.25">
      <c r="A20" s="156" t="s">
        <v>82</v>
      </c>
      <c r="B20" s="157"/>
      <c r="C20" s="158"/>
      <c r="D20" s="35" t="s">
        <v>77</v>
      </c>
      <c r="E20" s="75">
        <f>E21+E22</f>
        <v>0</v>
      </c>
      <c r="F20" s="75">
        <f t="shared" ref="F20:I21" si="1">F21</f>
        <v>0</v>
      </c>
      <c r="G20" s="75">
        <v>0</v>
      </c>
      <c r="H20" s="75">
        <f t="shared" si="1"/>
        <v>0</v>
      </c>
      <c r="I20" s="75">
        <f t="shared" si="1"/>
        <v>0</v>
      </c>
    </row>
    <row r="21" spans="1:9" ht="26.25" customHeight="1" x14ac:dyDescent="0.25">
      <c r="A21" s="156" t="s">
        <v>103</v>
      </c>
      <c r="B21" s="157"/>
      <c r="C21" s="158"/>
      <c r="D21" s="35" t="s">
        <v>8</v>
      </c>
      <c r="E21" s="75">
        <v>0</v>
      </c>
      <c r="F21" s="75">
        <f t="shared" si="1"/>
        <v>0</v>
      </c>
      <c r="G21" s="75">
        <v>0</v>
      </c>
      <c r="H21" s="75">
        <f t="shared" si="1"/>
        <v>0</v>
      </c>
      <c r="I21" s="75">
        <f t="shared" si="1"/>
        <v>0</v>
      </c>
    </row>
    <row r="22" spans="1:9" ht="29.25" customHeight="1" x14ac:dyDescent="0.25">
      <c r="A22" s="144" t="s">
        <v>116</v>
      </c>
      <c r="B22" s="145"/>
      <c r="C22" s="146"/>
      <c r="D22" s="35" t="s">
        <v>117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</row>
    <row r="23" spans="1:9" x14ac:dyDescent="0.25">
      <c r="A23" s="150" t="s">
        <v>137</v>
      </c>
      <c r="B23" s="151"/>
      <c r="C23" s="152"/>
      <c r="D23" s="108" t="s">
        <v>138</v>
      </c>
      <c r="E23" s="81">
        <f>E24+E28+E32+E36+E40</f>
        <v>3122.36</v>
      </c>
      <c r="F23" s="82">
        <f>F24+F28+F32+F36+F40</f>
        <v>12696</v>
      </c>
      <c r="G23" s="82">
        <f>G24+G28+G32+G36+G40</f>
        <v>12275</v>
      </c>
      <c r="H23" s="82">
        <f>H24+H28+H32+H36+H40</f>
        <v>12275</v>
      </c>
      <c r="I23" s="82">
        <f>I24+I28+I32+I36+I40</f>
        <v>12275</v>
      </c>
    </row>
    <row r="24" spans="1:9" ht="20.25" customHeight="1" x14ac:dyDescent="0.25">
      <c r="A24" s="161" t="s">
        <v>141</v>
      </c>
      <c r="B24" s="161"/>
      <c r="C24" s="162"/>
      <c r="D24" s="35" t="s">
        <v>51</v>
      </c>
      <c r="E24" s="110">
        <v>2131.5300000000002</v>
      </c>
      <c r="F24" s="110">
        <v>9696</v>
      </c>
      <c r="G24" s="110">
        <v>2730</v>
      </c>
      <c r="H24" s="110">
        <v>2730</v>
      </c>
      <c r="I24" s="110">
        <v>2730</v>
      </c>
    </row>
    <row r="25" spans="1:9" ht="20.25" customHeight="1" x14ac:dyDescent="0.25">
      <c r="A25" s="156" t="s">
        <v>95</v>
      </c>
      <c r="B25" s="157"/>
      <c r="C25" s="158"/>
      <c r="D25" s="35" t="s">
        <v>6</v>
      </c>
      <c r="E25" s="110">
        <v>2131.5300000000002</v>
      </c>
      <c r="F25" s="110">
        <v>9696</v>
      </c>
      <c r="G25" s="110">
        <v>2730</v>
      </c>
      <c r="H25" s="110">
        <v>2730</v>
      </c>
      <c r="I25" s="110">
        <v>2730</v>
      </c>
    </row>
    <row r="26" spans="1:9" ht="20.25" customHeight="1" x14ac:dyDescent="0.25">
      <c r="A26" s="144" t="s">
        <v>107</v>
      </c>
      <c r="B26" s="145"/>
      <c r="C26" s="146"/>
      <c r="D26" s="35" t="s">
        <v>7</v>
      </c>
      <c r="E26" s="110">
        <v>2078</v>
      </c>
      <c r="F26" s="110">
        <v>9256</v>
      </c>
      <c r="G26" s="110">
        <v>2505</v>
      </c>
      <c r="H26" s="110">
        <v>2505</v>
      </c>
      <c r="I26" s="110">
        <v>2505</v>
      </c>
    </row>
    <row r="27" spans="1:9" ht="20.25" customHeight="1" x14ac:dyDescent="0.25">
      <c r="A27" s="144" t="s">
        <v>96</v>
      </c>
      <c r="B27" s="145"/>
      <c r="C27" s="146"/>
      <c r="D27" s="35" t="s">
        <v>15</v>
      </c>
      <c r="E27" s="110">
        <v>53.53</v>
      </c>
      <c r="F27" s="110">
        <v>440</v>
      </c>
      <c r="G27" s="110">
        <v>225</v>
      </c>
      <c r="H27" s="110">
        <v>225</v>
      </c>
      <c r="I27" s="110">
        <v>225</v>
      </c>
    </row>
    <row r="28" spans="1:9" ht="20.25" customHeight="1" x14ac:dyDescent="0.25">
      <c r="A28" s="159" t="s">
        <v>166</v>
      </c>
      <c r="B28" s="159"/>
      <c r="C28" s="160"/>
      <c r="D28" s="35" t="s">
        <v>157</v>
      </c>
      <c r="E28" s="110">
        <v>0</v>
      </c>
      <c r="F28" s="110">
        <f>F29</f>
        <v>0</v>
      </c>
      <c r="G28" s="110">
        <f>G29</f>
        <v>3260</v>
      </c>
      <c r="H28" s="110">
        <f>H29</f>
        <v>3260</v>
      </c>
      <c r="I28" s="110">
        <f>I29</f>
        <v>3260</v>
      </c>
    </row>
    <row r="29" spans="1:9" ht="20.25" customHeight="1" x14ac:dyDescent="0.25">
      <c r="A29" s="156" t="s">
        <v>95</v>
      </c>
      <c r="B29" s="157"/>
      <c r="C29" s="158"/>
      <c r="D29" s="35" t="s">
        <v>6</v>
      </c>
      <c r="E29" s="110">
        <v>0</v>
      </c>
      <c r="F29" s="110">
        <v>0</v>
      </c>
      <c r="G29" s="110">
        <v>3260</v>
      </c>
      <c r="H29" s="110">
        <v>3260</v>
      </c>
      <c r="I29" s="110">
        <v>3260</v>
      </c>
    </row>
    <row r="30" spans="1:9" ht="20.25" customHeight="1" x14ac:dyDescent="0.25">
      <c r="A30" s="144" t="s">
        <v>107</v>
      </c>
      <c r="B30" s="145"/>
      <c r="C30" s="146"/>
      <c r="D30" s="35" t="s">
        <v>7</v>
      </c>
      <c r="E30" s="110">
        <v>0</v>
      </c>
      <c r="F30" s="110">
        <v>0</v>
      </c>
      <c r="G30" s="110">
        <v>2990</v>
      </c>
      <c r="H30" s="110">
        <v>2990</v>
      </c>
      <c r="I30" s="110">
        <v>2990</v>
      </c>
    </row>
    <row r="31" spans="1:9" ht="20.25" customHeight="1" x14ac:dyDescent="0.25">
      <c r="A31" s="144" t="s">
        <v>96</v>
      </c>
      <c r="B31" s="145"/>
      <c r="C31" s="146"/>
      <c r="D31" s="35" t="s">
        <v>15</v>
      </c>
      <c r="E31" s="110">
        <v>0</v>
      </c>
      <c r="F31" s="110">
        <v>0</v>
      </c>
      <c r="G31" s="110">
        <v>270</v>
      </c>
      <c r="H31" s="110">
        <v>270</v>
      </c>
      <c r="I31" s="110">
        <v>270</v>
      </c>
    </row>
    <row r="32" spans="1:9" ht="20.25" customHeight="1" x14ac:dyDescent="0.25">
      <c r="A32" s="159" t="s">
        <v>142</v>
      </c>
      <c r="B32" s="159"/>
      <c r="C32" s="160"/>
      <c r="D32" s="35" t="s">
        <v>77</v>
      </c>
      <c r="E32" s="110">
        <f>E33</f>
        <v>990.83</v>
      </c>
      <c r="F32" s="110">
        <f>F33</f>
        <v>2120</v>
      </c>
      <c r="G32" s="110">
        <f>G33+G34</f>
        <v>0</v>
      </c>
      <c r="H32" s="110">
        <f>H33+H34</f>
        <v>0</v>
      </c>
      <c r="I32" s="110">
        <f>I33+I34</f>
        <v>0</v>
      </c>
    </row>
    <row r="33" spans="1:9" ht="20.25" customHeight="1" x14ac:dyDescent="0.25">
      <c r="A33" s="156" t="s">
        <v>95</v>
      </c>
      <c r="B33" s="157"/>
      <c r="C33" s="158"/>
      <c r="D33" s="35" t="s">
        <v>6</v>
      </c>
      <c r="E33" s="110">
        <v>990.83</v>
      </c>
      <c r="F33" s="110">
        <v>2120</v>
      </c>
      <c r="G33" s="110">
        <v>0</v>
      </c>
      <c r="H33" s="110">
        <v>0</v>
      </c>
      <c r="I33" s="110">
        <v>0</v>
      </c>
    </row>
    <row r="34" spans="1:9" ht="20.25" customHeight="1" x14ac:dyDescent="0.25">
      <c r="A34" s="144" t="s">
        <v>107</v>
      </c>
      <c r="B34" s="145"/>
      <c r="C34" s="146"/>
      <c r="D34" s="35" t="s">
        <v>7</v>
      </c>
      <c r="E34" s="110">
        <v>990.83</v>
      </c>
      <c r="F34" s="110">
        <v>2080</v>
      </c>
      <c r="G34" s="110">
        <v>0</v>
      </c>
      <c r="H34" s="110">
        <v>0</v>
      </c>
      <c r="I34" s="110">
        <v>0</v>
      </c>
    </row>
    <row r="35" spans="1:9" ht="20.25" customHeight="1" x14ac:dyDescent="0.25">
      <c r="A35" s="144" t="s">
        <v>96</v>
      </c>
      <c r="B35" s="145"/>
      <c r="C35" s="146"/>
      <c r="D35" s="35" t="s">
        <v>15</v>
      </c>
      <c r="E35" s="110">
        <v>0</v>
      </c>
      <c r="F35" s="110">
        <v>40</v>
      </c>
      <c r="G35" s="110">
        <v>0</v>
      </c>
      <c r="H35" s="110">
        <v>0</v>
      </c>
      <c r="I35" s="110">
        <v>0</v>
      </c>
    </row>
    <row r="36" spans="1:9" ht="20.25" customHeight="1" x14ac:dyDescent="0.25">
      <c r="A36" s="159" t="s">
        <v>143</v>
      </c>
      <c r="B36" s="159"/>
      <c r="C36" s="160"/>
      <c r="D36" s="35" t="s">
        <v>108</v>
      </c>
      <c r="E36" s="110">
        <v>0</v>
      </c>
      <c r="F36" s="110">
        <v>880</v>
      </c>
      <c r="G36" s="110">
        <v>0</v>
      </c>
      <c r="H36" s="110">
        <v>0</v>
      </c>
      <c r="I36" s="110">
        <v>0</v>
      </c>
    </row>
    <row r="37" spans="1:9" ht="20.25" customHeight="1" x14ac:dyDescent="0.25">
      <c r="A37" s="156" t="s">
        <v>95</v>
      </c>
      <c r="B37" s="157"/>
      <c r="C37" s="158"/>
      <c r="D37" s="35" t="s">
        <v>6</v>
      </c>
      <c r="E37" s="110">
        <v>0</v>
      </c>
      <c r="F37" s="110">
        <v>880</v>
      </c>
      <c r="G37" s="110">
        <v>0</v>
      </c>
      <c r="H37" s="110">
        <v>0</v>
      </c>
      <c r="I37" s="110">
        <v>0</v>
      </c>
    </row>
    <row r="38" spans="1:9" ht="20.25" customHeight="1" x14ac:dyDescent="0.25">
      <c r="A38" s="144" t="s">
        <v>107</v>
      </c>
      <c r="B38" s="145"/>
      <c r="C38" s="146"/>
      <c r="D38" s="35" t="s">
        <v>7</v>
      </c>
      <c r="E38" s="110">
        <v>0</v>
      </c>
      <c r="F38" s="110">
        <v>805</v>
      </c>
      <c r="G38" s="110">
        <v>0</v>
      </c>
      <c r="H38" s="110">
        <v>0</v>
      </c>
      <c r="I38" s="110">
        <v>0</v>
      </c>
    </row>
    <row r="39" spans="1:9" ht="20.25" customHeight="1" x14ac:dyDescent="0.25">
      <c r="A39" s="144" t="s">
        <v>96</v>
      </c>
      <c r="B39" s="145"/>
      <c r="C39" s="146"/>
      <c r="D39" s="35" t="s">
        <v>15</v>
      </c>
      <c r="E39" s="110">
        <v>0</v>
      </c>
      <c r="F39" s="110">
        <v>75</v>
      </c>
      <c r="G39" s="110">
        <v>0</v>
      </c>
      <c r="H39" s="110">
        <v>0</v>
      </c>
      <c r="I39" s="110">
        <v>0</v>
      </c>
    </row>
    <row r="40" spans="1:9" ht="20.25" customHeight="1" x14ac:dyDescent="0.25">
      <c r="A40" s="159" t="s">
        <v>167</v>
      </c>
      <c r="B40" s="159"/>
      <c r="C40" s="160"/>
      <c r="D40" s="35" t="s">
        <v>159</v>
      </c>
      <c r="E40" s="110">
        <v>0</v>
      </c>
      <c r="F40" s="110">
        <v>0</v>
      </c>
      <c r="G40" s="110">
        <v>6285</v>
      </c>
      <c r="H40" s="110">
        <v>6285</v>
      </c>
      <c r="I40" s="110">
        <v>6285</v>
      </c>
    </row>
    <row r="41" spans="1:9" ht="20.25" customHeight="1" x14ac:dyDescent="0.25">
      <c r="A41" s="156" t="s">
        <v>95</v>
      </c>
      <c r="B41" s="157"/>
      <c r="C41" s="158"/>
      <c r="D41" s="35" t="s">
        <v>6</v>
      </c>
      <c r="E41" s="110">
        <v>0</v>
      </c>
      <c r="F41" s="110">
        <v>0</v>
      </c>
      <c r="G41" s="110">
        <v>6285</v>
      </c>
      <c r="H41" s="110">
        <v>6285</v>
      </c>
      <c r="I41" s="110">
        <v>6285</v>
      </c>
    </row>
    <row r="42" spans="1:9" ht="20.25" customHeight="1" x14ac:dyDescent="0.25">
      <c r="A42" s="144" t="s">
        <v>107</v>
      </c>
      <c r="B42" s="145"/>
      <c r="C42" s="146"/>
      <c r="D42" s="35" t="s">
        <v>7</v>
      </c>
      <c r="E42" s="110">
        <v>0</v>
      </c>
      <c r="F42" s="110">
        <v>0</v>
      </c>
      <c r="G42" s="110">
        <v>5770</v>
      </c>
      <c r="H42" s="110">
        <v>5770</v>
      </c>
      <c r="I42" s="110">
        <v>5770</v>
      </c>
    </row>
    <row r="43" spans="1:9" ht="20.25" customHeight="1" x14ac:dyDescent="0.25">
      <c r="A43" s="144" t="s">
        <v>96</v>
      </c>
      <c r="B43" s="145"/>
      <c r="C43" s="146"/>
      <c r="D43" s="35" t="s">
        <v>15</v>
      </c>
      <c r="E43" s="110">
        <v>0</v>
      </c>
      <c r="F43" s="110">
        <v>0</v>
      </c>
      <c r="G43" s="110">
        <v>515</v>
      </c>
      <c r="H43" s="110">
        <v>515</v>
      </c>
      <c r="I43" s="110">
        <v>515</v>
      </c>
    </row>
    <row r="44" spans="1:9" x14ac:dyDescent="0.25">
      <c r="A44" s="150" t="s">
        <v>93</v>
      </c>
      <c r="B44" s="151"/>
      <c r="C44" s="152"/>
      <c r="D44" s="80" t="s">
        <v>94</v>
      </c>
      <c r="E44" s="81">
        <f>E45</f>
        <v>0</v>
      </c>
      <c r="F44" s="82">
        <f>F45</f>
        <v>0</v>
      </c>
      <c r="G44" s="82">
        <f t="shared" ref="G44:I44" si="2">G45</f>
        <v>0</v>
      </c>
      <c r="H44" s="82">
        <f t="shared" si="2"/>
        <v>0</v>
      </c>
      <c r="I44" s="82">
        <f t="shared" si="2"/>
        <v>0</v>
      </c>
    </row>
    <row r="45" spans="1:9" x14ac:dyDescent="0.25">
      <c r="A45" s="153" t="s">
        <v>82</v>
      </c>
      <c r="B45" s="154"/>
      <c r="C45" s="155"/>
      <c r="D45" s="31" t="s">
        <v>77</v>
      </c>
      <c r="E45" s="75">
        <v>0</v>
      </c>
      <c r="F45" s="72">
        <v>0</v>
      </c>
      <c r="G45" s="72">
        <v>0</v>
      </c>
      <c r="H45" s="72">
        <v>0</v>
      </c>
      <c r="I45" s="74">
        <v>0</v>
      </c>
    </row>
    <row r="46" spans="1:9" x14ac:dyDescent="0.25">
      <c r="A46" s="156" t="s">
        <v>95</v>
      </c>
      <c r="B46" s="157"/>
      <c r="C46" s="158"/>
      <c r="D46" s="25" t="s">
        <v>6</v>
      </c>
      <c r="E46" s="75">
        <f>E45</f>
        <v>0</v>
      </c>
      <c r="F46" s="72">
        <v>0</v>
      </c>
      <c r="G46" s="72">
        <v>0</v>
      </c>
      <c r="H46" s="72">
        <v>0</v>
      </c>
      <c r="I46" s="72">
        <v>0</v>
      </c>
    </row>
    <row r="47" spans="1:9" ht="18" customHeight="1" x14ac:dyDescent="0.25">
      <c r="A47" s="144" t="s">
        <v>96</v>
      </c>
      <c r="B47" s="145"/>
      <c r="C47" s="146"/>
      <c r="D47" s="25" t="s">
        <v>15</v>
      </c>
      <c r="E47" s="75">
        <f>E45</f>
        <v>0</v>
      </c>
      <c r="F47" s="72">
        <v>0</v>
      </c>
      <c r="G47" s="72">
        <v>0</v>
      </c>
      <c r="H47" s="72">
        <v>0</v>
      </c>
      <c r="I47" s="72">
        <v>0</v>
      </c>
    </row>
    <row r="48" spans="1:9" x14ac:dyDescent="0.25">
      <c r="A48" s="150" t="s">
        <v>135</v>
      </c>
      <c r="B48" s="151"/>
      <c r="C48" s="152"/>
      <c r="D48" s="108" t="s">
        <v>136</v>
      </c>
      <c r="E48" s="81">
        <f>E49+E52</f>
        <v>1662.95</v>
      </c>
      <c r="F48" s="82">
        <f>F49+F52</f>
        <v>793</v>
      </c>
      <c r="G48" s="82">
        <f>G49+G52+G55</f>
        <v>793</v>
      </c>
      <c r="H48" s="82">
        <f>H49+H52+H55</f>
        <v>793</v>
      </c>
      <c r="I48" s="82">
        <f>I49+I52+I55</f>
        <v>793</v>
      </c>
    </row>
    <row r="49" spans="1:9" x14ac:dyDescent="0.25">
      <c r="A49" s="153" t="s">
        <v>82</v>
      </c>
      <c r="B49" s="154"/>
      <c r="C49" s="155"/>
      <c r="D49" s="107" t="s">
        <v>77</v>
      </c>
      <c r="E49" s="75">
        <v>1562.65</v>
      </c>
      <c r="F49" s="72">
        <v>793</v>
      </c>
      <c r="G49" s="72">
        <v>0</v>
      </c>
      <c r="H49" s="72">
        <v>0</v>
      </c>
      <c r="I49" s="74">
        <v>0</v>
      </c>
    </row>
    <row r="50" spans="1:9" ht="20.25" customHeight="1" x14ac:dyDescent="0.25">
      <c r="A50" s="156" t="s">
        <v>95</v>
      </c>
      <c r="B50" s="157"/>
      <c r="C50" s="158"/>
      <c r="D50" s="35" t="s">
        <v>6</v>
      </c>
      <c r="E50" s="110">
        <f>E51</f>
        <v>1562.65</v>
      </c>
      <c r="F50" s="110">
        <v>793</v>
      </c>
      <c r="G50" s="110">
        <v>0</v>
      </c>
      <c r="H50" s="110">
        <v>0</v>
      </c>
      <c r="I50" s="110">
        <v>0</v>
      </c>
    </row>
    <row r="51" spans="1:9" ht="20.25" customHeight="1" x14ac:dyDescent="0.25">
      <c r="A51" s="144" t="s">
        <v>96</v>
      </c>
      <c r="B51" s="145"/>
      <c r="C51" s="146"/>
      <c r="D51" s="35" t="s">
        <v>15</v>
      </c>
      <c r="E51" s="110">
        <v>1562.65</v>
      </c>
      <c r="F51" s="110">
        <v>793</v>
      </c>
      <c r="G51" s="110">
        <v>0</v>
      </c>
      <c r="H51" s="110">
        <v>0</v>
      </c>
      <c r="I51" s="110">
        <v>0</v>
      </c>
    </row>
    <row r="52" spans="1:9" ht="20.25" customHeight="1" x14ac:dyDescent="0.25">
      <c r="A52" s="159" t="s">
        <v>143</v>
      </c>
      <c r="B52" s="159"/>
      <c r="C52" s="160"/>
      <c r="D52" s="35" t="s">
        <v>108</v>
      </c>
      <c r="E52" s="110">
        <v>100.3</v>
      </c>
      <c r="F52" s="110">
        <v>0</v>
      </c>
      <c r="G52" s="110">
        <v>0</v>
      </c>
      <c r="H52" s="110">
        <v>0</v>
      </c>
      <c r="I52" s="110">
        <v>0</v>
      </c>
    </row>
    <row r="53" spans="1:9" ht="20.25" customHeight="1" x14ac:dyDescent="0.25">
      <c r="A53" s="156" t="s">
        <v>95</v>
      </c>
      <c r="B53" s="157"/>
      <c r="C53" s="158"/>
      <c r="D53" s="35" t="s">
        <v>6</v>
      </c>
      <c r="E53" s="110">
        <v>100.3</v>
      </c>
      <c r="F53" s="110">
        <v>0</v>
      </c>
      <c r="G53" s="110">
        <v>0</v>
      </c>
      <c r="H53" s="110">
        <v>0</v>
      </c>
      <c r="I53" s="110">
        <v>0</v>
      </c>
    </row>
    <row r="54" spans="1:9" ht="20.25" customHeight="1" x14ac:dyDescent="0.25">
      <c r="A54" s="144" t="s">
        <v>96</v>
      </c>
      <c r="B54" s="145"/>
      <c r="C54" s="146"/>
      <c r="D54" s="35" t="s">
        <v>15</v>
      </c>
      <c r="E54" s="110">
        <v>100.3</v>
      </c>
      <c r="F54" s="110">
        <v>0</v>
      </c>
      <c r="G54" s="110">
        <v>0</v>
      </c>
      <c r="H54" s="110">
        <v>0</v>
      </c>
      <c r="I54" s="110">
        <v>0</v>
      </c>
    </row>
    <row r="55" spans="1:9" ht="20.25" customHeight="1" x14ac:dyDescent="0.25">
      <c r="A55" s="159" t="s">
        <v>169</v>
      </c>
      <c r="B55" s="159"/>
      <c r="C55" s="160"/>
      <c r="D55" s="35" t="s">
        <v>108</v>
      </c>
      <c r="E55" s="110">
        <v>0</v>
      </c>
      <c r="F55" s="110">
        <v>0</v>
      </c>
      <c r="G55" s="110">
        <v>793</v>
      </c>
      <c r="H55" s="110">
        <v>793</v>
      </c>
      <c r="I55" s="110">
        <v>793</v>
      </c>
    </row>
    <row r="56" spans="1:9" ht="20.25" customHeight="1" x14ac:dyDescent="0.25">
      <c r="A56" s="156" t="s">
        <v>95</v>
      </c>
      <c r="B56" s="157"/>
      <c r="C56" s="158"/>
      <c r="D56" s="35" t="s">
        <v>6</v>
      </c>
      <c r="E56" s="110">
        <v>0</v>
      </c>
      <c r="F56" s="110">
        <v>0</v>
      </c>
      <c r="G56" s="110">
        <v>793</v>
      </c>
      <c r="H56" s="110">
        <v>793</v>
      </c>
      <c r="I56" s="110">
        <v>793</v>
      </c>
    </row>
    <row r="57" spans="1:9" ht="20.25" customHeight="1" x14ac:dyDescent="0.25">
      <c r="A57" s="144" t="s">
        <v>96</v>
      </c>
      <c r="B57" s="145"/>
      <c r="C57" s="146"/>
      <c r="D57" s="35" t="s">
        <v>15</v>
      </c>
      <c r="E57" s="110">
        <v>0</v>
      </c>
      <c r="F57" s="110">
        <v>0</v>
      </c>
      <c r="G57" s="110">
        <v>793</v>
      </c>
      <c r="H57" s="110">
        <v>793</v>
      </c>
      <c r="I57" s="110">
        <v>793</v>
      </c>
    </row>
    <row r="58" spans="1:9" ht="37.5" customHeight="1" x14ac:dyDescent="0.25">
      <c r="A58" s="147" t="s">
        <v>97</v>
      </c>
      <c r="B58" s="148"/>
      <c r="C58" s="149"/>
      <c r="D58" s="85" t="s">
        <v>98</v>
      </c>
      <c r="E58" s="87">
        <f>E59+E74+E81+E94+E100+E107</f>
        <v>210553.32</v>
      </c>
      <c r="F58" s="87">
        <f>F59+F74+F81+F94+F100+F107</f>
        <v>308867</v>
      </c>
      <c r="G58" s="87">
        <f>G59+G74+G81+G94+G100+G107</f>
        <v>360941</v>
      </c>
      <c r="H58" s="87">
        <f>H59+H74+H81+H94+H100+H107</f>
        <v>360941</v>
      </c>
      <c r="I58" s="87">
        <f>I59+I74+I81+I94+I100+I107</f>
        <v>360941</v>
      </c>
    </row>
    <row r="59" spans="1:9" ht="27.75" customHeight="1" x14ac:dyDescent="0.25">
      <c r="A59" s="150" t="s">
        <v>99</v>
      </c>
      <c r="B59" s="151"/>
      <c r="C59" s="152"/>
      <c r="D59" s="80" t="s">
        <v>100</v>
      </c>
      <c r="E59" s="81">
        <f>SUM(E60,E67,E64,E71)</f>
        <v>64627.71</v>
      </c>
      <c r="F59" s="81">
        <f t="shared" ref="F59:I59" si="3">SUM(F60,F67)</f>
        <v>70000</v>
      </c>
      <c r="G59" s="81">
        <f t="shared" si="3"/>
        <v>60000</v>
      </c>
      <c r="H59" s="81">
        <f t="shared" si="3"/>
        <v>60000</v>
      </c>
      <c r="I59" s="81">
        <f t="shared" si="3"/>
        <v>60000</v>
      </c>
    </row>
    <row r="60" spans="1:9" ht="18" customHeight="1" x14ac:dyDescent="0.25">
      <c r="A60" s="153" t="s">
        <v>78</v>
      </c>
      <c r="B60" s="154"/>
      <c r="C60" s="155"/>
      <c r="D60" s="65" t="s">
        <v>51</v>
      </c>
      <c r="E60" s="76">
        <v>7693.36</v>
      </c>
      <c r="F60" s="73">
        <v>0</v>
      </c>
      <c r="G60" s="73">
        <v>0</v>
      </c>
      <c r="H60" s="73">
        <v>0</v>
      </c>
      <c r="I60" s="77">
        <v>0</v>
      </c>
    </row>
    <row r="61" spans="1:9" ht="18" customHeight="1" x14ac:dyDescent="0.25">
      <c r="A61" s="156" t="s">
        <v>95</v>
      </c>
      <c r="B61" s="157"/>
      <c r="C61" s="158"/>
      <c r="D61" s="66" t="s">
        <v>6</v>
      </c>
      <c r="E61" s="75">
        <v>7693.36</v>
      </c>
      <c r="F61" s="75">
        <f t="shared" ref="F61" si="4">F60</f>
        <v>0</v>
      </c>
      <c r="G61" s="75">
        <f t="shared" ref="G61" si="5">G60</f>
        <v>0</v>
      </c>
      <c r="H61" s="75">
        <f t="shared" ref="H61" si="6">H60</f>
        <v>0</v>
      </c>
      <c r="I61" s="75">
        <f t="shared" ref="I61" si="7">I60</f>
        <v>0</v>
      </c>
    </row>
    <row r="62" spans="1:9" ht="20.25" customHeight="1" x14ac:dyDescent="0.25">
      <c r="A62" s="144" t="s">
        <v>107</v>
      </c>
      <c r="B62" s="145"/>
      <c r="C62" s="146"/>
      <c r="D62" s="35" t="s">
        <v>7</v>
      </c>
      <c r="E62" s="110">
        <v>200</v>
      </c>
      <c r="F62" s="110">
        <v>0</v>
      </c>
      <c r="G62" s="110">
        <v>0</v>
      </c>
      <c r="H62" s="110">
        <v>0</v>
      </c>
      <c r="I62" s="110">
        <v>0</v>
      </c>
    </row>
    <row r="63" spans="1:9" ht="18" customHeight="1" x14ac:dyDescent="0.25">
      <c r="A63" s="144" t="s">
        <v>96</v>
      </c>
      <c r="B63" s="145"/>
      <c r="C63" s="146"/>
      <c r="D63" s="113" t="s">
        <v>7</v>
      </c>
      <c r="E63" s="75">
        <v>7493.6</v>
      </c>
      <c r="F63" s="75">
        <f>F60</f>
        <v>0</v>
      </c>
      <c r="G63" s="75">
        <f>G60</f>
        <v>0</v>
      </c>
      <c r="H63" s="75">
        <f>H60</f>
        <v>0</v>
      </c>
      <c r="I63" s="75">
        <f>I60</f>
        <v>0</v>
      </c>
    </row>
    <row r="64" spans="1:9" ht="23.25" customHeight="1" x14ac:dyDescent="0.25">
      <c r="A64" s="153" t="s">
        <v>80</v>
      </c>
      <c r="B64" s="154"/>
      <c r="C64" s="155"/>
      <c r="D64" s="114" t="s">
        <v>53</v>
      </c>
      <c r="E64" s="76">
        <f>E65</f>
        <v>138.44999999999999</v>
      </c>
      <c r="F64" s="76">
        <f>F65</f>
        <v>0</v>
      </c>
      <c r="G64" s="76">
        <f>G65</f>
        <v>0</v>
      </c>
      <c r="H64" s="76">
        <f>H65</f>
        <v>0</v>
      </c>
      <c r="I64" s="76">
        <f>I65</f>
        <v>0</v>
      </c>
    </row>
    <row r="65" spans="1:9" ht="18" customHeight="1" x14ac:dyDescent="0.25">
      <c r="A65" s="156" t="s">
        <v>103</v>
      </c>
      <c r="B65" s="157"/>
      <c r="C65" s="158"/>
      <c r="D65" s="113" t="s">
        <v>8</v>
      </c>
      <c r="E65" s="75">
        <v>138.44999999999999</v>
      </c>
      <c r="F65" s="72">
        <v>0</v>
      </c>
      <c r="G65" s="72">
        <v>0</v>
      </c>
      <c r="H65" s="72">
        <v>0</v>
      </c>
      <c r="I65" s="74">
        <v>0</v>
      </c>
    </row>
    <row r="66" spans="1:9" ht="18" customHeight="1" x14ac:dyDescent="0.25">
      <c r="A66" s="144" t="s">
        <v>104</v>
      </c>
      <c r="B66" s="145"/>
      <c r="C66" s="146"/>
      <c r="D66" s="113" t="s">
        <v>72</v>
      </c>
      <c r="E66" s="75">
        <v>138.44999999999999</v>
      </c>
      <c r="F66" s="75">
        <v>0</v>
      </c>
      <c r="G66" s="75">
        <v>0</v>
      </c>
      <c r="H66" s="75">
        <v>0</v>
      </c>
      <c r="I66" s="75">
        <v>0</v>
      </c>
    </row>
    <row r="67" spans="1:9" ht="18" customHeight="1" x14ac:dyDescent="0.25">
      <c r="A67" s="153" t="s">
        <v>84</v>
      </c>
      <c r="B67" s="154"/>
      <c r="C67" s="155"/>
      <c r="D67" s="65" t="s">
        <v>51</v>
      </c>
      <c r="E67" s="76">
        <f>SUM(E68,E70)</f>
        <v>50408.4</v>
      </c>
      <c r="F67" s="76">
        <f t="shared" ref="F67:I67" si="8">SUM(F68,F70)</f>
        <v>70000</v>
      </c>
      <c r="G67" s="76">
        <f t="shared" si="8"/>
        <v>60000</v>
      </c>
      <c r="H67" s="76">
        <f t="shared" si="8"/>
        <v>60000</v>
      </c>
      <c r="I67" s="76">
        <f t="shared" si="8"/>
        <v>60000</v>
      </c>
    </row>
    <row r="68" spans="1:9" ht="18" customHeight="1" x14ac:dyDescent="0.25">
      <c r="A68" s="156" t="s">
        <v>95</v>
      </c>
      <c r="B68" s="157"/>
      <c r="C68" s="158"/>
      <c r="D68" s="66" t="s">
        <v>6</v>
      </c>
      <c r="E68" s="75">
        <v>48455.71</v>
      </c>
      <c r="F68" s="72">
        <v>50000</v>
      </c>
      <c r="G68" s="72">
        <v>50000</v>
      </c>
      <c r="H68" s="72">
        <v>50000</v>
      </c>
      <c r="I68" s="74">
        <v>50000</v>
      </c>
    </row>
    <row r="69" spans="1:9" ht="24.75" customHeight="1" x14ac:dyDescent="0.25">
      <c r="A69" s="144" t="s">
        <v>101</v>
      </c>
      <c r="B69" s="145"/>
      <c r="C69" s="146"/>
      <c r="D69" s="66" t="s">
        <v>102</v>
      </c>
      <c r="E69" s="75">
        <v>48455.71</v>
      </c>
      <c r="F69" s="75">
        <f t="shared" ref="F69" si="9">F68</f>
        <v>50000</v>
      </c>
      <c r="G69" s="75">
        <f t="shared" ref="G69" si="10">G68</f>
        <v>50000</v>
      </c>
      <c r="H69" s="75">
        <f t="shared" ref="H69" si="11">H68</f>
        <v>50000</v>
      </c>
      <c r="I69" s="75">
        <f t="shared" ref="I69" si="12">I68</f>
        <v>50000</v>
      </c>
    </row>
    <row r="70" spans="1:9" ht="27" customHeight="1" x14ac:dyDescent="0.25">
      <c r="A70" s="156" t="s">
        <v>103</v>
      </c>
      <c r="B70" s="157"/>
      <c r="C70" s="158"/>
      <c r="D70" s="66" t="s">
        <v>8</v>
      </c>
      <c r="E70" s="75">
        <v>1952.69</v>
      </c>
      <c r="F70" s="72">
        <v>20000</v>
      </c>
      <c r="G70" s="72">
        <v>10000</v>
      </c>
      <c r="H70" s="72">
        <v>10000</v>
      </c>
      <c r="I70" s="74">
        <v>10000</v>
      </c>
    </row>
    <row r="71" spans="1:9" ht="18" customHeight="1" x14ac:dyDescent="0.25">
      <c r="A71" s="153" t="s">
        <v>170</v>
      </c>
      <c r="B71" s="154"/>
      <c r="C71" s="155"/>
      <c r="D71" s="114" t="s">
        <v>75</v>
      </c>
      <c r="E71" s="76">
        <f>SUM(E72)</f>
        <v>6387.5</v>
      </c>
      <c r="F71" s="76">
        <f>SUM(F72)</f>
        <v>0</v>
      </c>
      <c r="G71" s="76">
        <f>SUM(G72)</f>
        <v>0</v>
      </c>
      <c r="H71" s="76">
        <f>SUM(H72)</f>
        <v>0</v>
      </c>
      <c r="I71" s="76">
        <f>SUM(I72)</f>
        <v>0</v>
      </c>
    </row>
    <row r="72" spans="1:9" ht="27" customHeight="1" x14ac:dyDescent="0.25">
      <c r="A72" s="156" t="s">
        <v>103</v>
      </c>
      <c r="B72" s="157"/>
      <c r="C72" s="158"/>
      <c r="D72" s="113" t="s">
        <v>8</v>
      </c>
      <c r="E72" s="75">
        <v>6387.5</v>
      </c>
      <c r="F72" s="72">
        <v>0</v>
      </c>
      <c r="G72" s="72">
        <v>0</v>
      </c>
      <c r="H72" s="72">
        <v>0</v>
      </c>
      <c r="I72" s="74">
        <v>0</v>
      </c>
    </row>
    <row r="73" spans="1:9" ht="25.5" customHeight="1" x14ac:dyDescent="0.25">
      <c r="A73" s="144" t="s">
        <v>104</v>
      </c>
      <c r="B73" s="145"/>
      <c r="C73" s="146"/>
      <c r="D73" s="66" t="s">
        <v>72</v>
      </c>
      <c r="E73" s="75">
        <v>6387.5</v>
      </c>
      <c r="F73" s="75">
        <v>0</v>
      </c>
      <c r="G73" s="75">
        <v>0</v>
      </c>
      <c r="H73" s="75">
        <v>0</v>
      </c>
      <c r="I73" s="75">
        <v>0</v>
      </c>
    </row>
    <row r="74" spans="1:9" ht="20.25" customHeight="1" x14ac:dyDescent="0.25">
      <c r="A74" s="150" t="s">
        <v>120</v>
      </c>
      <c r="B74" s="151"/>
      <c r="C74" s="152"/>
      <c r="D74" s="80" t="s">
        <v>121</v>
      </c>
      <c r="E74" s="81">
        <f>E75+E78</f>
        <v>67445.06</v>
      </c>
      <c r="F74" s="81">
        <f t="shared" ref="F74:I74" si="13">F75+F78</f>
        <v>110254</v>
      </c>
      <c r="G74" s="81">
        <f t="shared" si="13"/>
        <v>135997</v>
      </c>
      <c r="H74" s="81">
        <f t="shared" si="13"/>
        <v>135997</v>
      </c>
      <c r="I74" s="81">
        <f t="shared" si="13"/>
        <v>135997</v>
      </c>
    </row>
    <row r="75" spans="1:9" ht="23.25" customHeight="1" x14ac:dyDescent="0.25">
      <c r="A75" s="153" t="s">
        <v>80</v>
      </c>
      <c r="B75" s="154"/>
      <c r="C75" s="155"/>
      <c r="D75" s="65" t="s">
        <v>53</v>
      </c>
      <c r="E75" s="76">
        <f>E76</f>
        <v>2715.29</v>
      </c>
      <c r="F75" s="76">
        <f>F76</f>
        <v>10254</v>
      </c>
      <c r="G75" s="76">
        <f>G76</f>
        <v>32000</v>
      </c>
      <c r="H75" s="76">
        <f>H76</f>
        <v>32000</v>
      </c>
      <c r="I75" s="76">
        <f>I76</f>
        <v>32000</v>
      </c>
    </row>
    <row r="76" spans="1:9" ht="16.5" customHeight="1" x14ac:dyDescent="0.25">
      <c r="A76" s="156" t="s">
        <v>95</v>
      </c>
      <c r="B76" s="157"/>
      <c r="C76" s="158"/>
      <c r="D76" s="66" t="s">
        <v>6</v>
      </c>
      <c r="E76" s="75">
        <f>E77</f>
        <v>2715.29</v>
      </c>
      <c r="F76" s="75">
        <v>10254</v>
      </c>
      <c r="G76" s="75">
        <v>32000</v>
      </c>
      <c r="H76" s="75">
        <v>32000</v>
      </c>
      <c r="I76" s="75">
        <v>32000</v>
      </c>
    </row>
    <row r="77" spans="1:9" ht="21" customHeight="1" x14ac:dyDescent="0.25">
      <c r="A77" s="144" t="s">
        <v>96</v>
      </c>
      <c r="B77" s="145"/>
      <c r="C77" s="146"/>
      <c r="D77" s="66" t="s">
        <v>15</v>
      </c>
      <c r="E77" s="75">
        <v>2715.29</v>
      </c>
      <c r="F77" s="75">
        <v>10254</v>
      </c>
      <c r="G77" s="75">
        <v>32000</v>
      </c>
      <c r="H77" s="75">
        <v>32000</v>
      </c>
      <c r="I77" s="75">
        <v>32000</v>
      </c>
    </row>
    <row r="78" spans="1:9" ht="22.5" customHeight="1" x14ac:dyDescent="0.25">
      <c r="A78" s="153" t="s">
        <v>84</v>
      </c>
      <c r="B78" s="154"/>
      <c r="C78" s="155"/>
      <c r="D78" s="65" t="s">
        <v>108</v>
      </c>
      <c r="E78" s="76">
        <f>E79</f>
        <v>64729.77</v>
      </c>
      <c r="F78" s="76">
        <f t="shared" ref="F78:I79" si="14">F79</f>
        <v>100000</v>
      </c>
      <c r="G78" s="76">
        <f t="shared" si="14"/>
        <v>103997</v>
      </c>
      <c r="H78" s="76">
        <f t="shared" si="14"/>
        <v>103997</v>
      </c>
      <c r="I78" s="76">
        <f t="shared" si="14"/>
        <v>103997</v>
      </c>
    </row>
    <row r="79" spans="1:9" ht="16.5" customHeight="1" x14ac:dyDescent="0.25">
      <c r="A79" s="156" t="s">
        <v>95</v>
      </c>
      <c r="B79" s="157"/>
      <c r="C79" s="158"/>
      <c r="D79" s="66" t="s">
        <v>6</v>
      </c>
      <c r="E79" s="75">
        <f>E80</f>
        <v>64729.77</v>
      </c>
      <c r="F79" s="75">
        <f t="shared" si="14"/>
        <v>100000</v>
      </c>
      <c r="G79" s="75">
        <f t="shared" si="14"/>
        <v>103997</v>
      </c>
      <c r="H79" s="75">
        <f t="shared" si="14"/>
        <v>103997</v>
      </c>
      <c r="I79" s="75">
        <f t="shared" si="14"/>
        <v>103997</v>
      </c>
    </row>
    <row r="80" spans="1:9" ht="19.5" customHeight="1" x14ac:dyDescent="0.25">
      <c r="A80" s="144" t="s">
        <v>96</v>
      </c>
      <c r="B80" s="145"/>
      <c r="C80" s="146"/>
      <c r="D80" s="66" t="s">
        <v>15</v>
      </c>
      <c r="E80" s="75">
        <v>64729.77</v>
      </c>
      <c r="F80" s="75">
        <v>100000</v>
      </c>
      <c r="G80" s="75">
        <v>103997</v>
      </c>
      <c r="H80" s="75">
        <v>103997</v>
      </c>
      <c r="I80" s="75">
        <v>103997</v>
      </c>
    </row>
    <row r="81" spans="1:9" ht="20.25" customHeight="1" x14ac:dyDescent="0.25">
      <c r="A81" s="150" t="s">
        <v>105</v>
      </c>
      <c r="B81" s="151"/>
      <c r="C81" s="152"/>
      <c r="D81" s="80" t="s">
        <v>106</v>
      </c>
      <c r="E81" s="81">
        <f>E82+E86+E90</f>
        <v>76353.290000000008</v>
      </c>
      <c r="F81" s="81">
        <f>F82+F86+F90</f>
        <v>126483</v>
      </c>
      <c r="G81" s="81">
        <f t="shared" ref="G81:I81" si="15">G82+G86+G90</f>
        <v>162708</v>
      </c>
      <c r="H81" s="81">
        <f t="shared" si="15"/>
        <v>162708</v>
      </c>
      <c r="I81" s="81">
        <f t="shared" si="15"/>
        <v>162708</v>
      </c>
    </row>
    <row r="82" spans="1:9" ht="18" customHeight="1" x14ac:dyDescent="0.25">
      <c r="A82" s="153" t="s">
        <v>78</v>
      </c>
      <c r="B82" s="154"/>
      <c r="C82" s="155"/>
      <c r="D82" s="65" t="s">
        <v>51</v>
      </c>
      <c r="E82" s="76">
        <v>11208.56</v>
      </c>
      <c r="F82" s="73">
        <v>12780</v>
      </c>
      <c r="G82" s="73">
        <v>28155</v>
      </c>
      <c r="H82" s="73">
        <v>28155</v>
      </c>
      <c r="I82" s="77">
        <v>28155</v>
      </c>
    </row>
    <row r="83" spans="1:9" ht="18" customHeight="1" x14ac:dyDescent="0.25">
      <c r="A83" s="156" t="s">
        <v>95</v>
      </c>
      <c r="B83" s="157"/>
      <c r="C83" s="158"/>
      <c r="D83" s="66" t="s">
        <v>6</v>
      </c>
      <c r="E83" s="75">
        <f>SUM(E84,E85)</f>
        <v>11208.56</v>
      </c>
      <c r="F83" s="75">
        <f>SUM(F84,F85)</f>
        <v>12780</v>
      </c>
      <c r="G83" s="75">
        <f>SUM(G84,G85)</f>
        <v>28155</v>
      </c>
      <c r="H83" s="75">
        <f>SUM(H84,H85)</f>
        <v>28155</v>
      </c>
      <c r="I83" s="75">
        <f>SUM(I84,I85)</f>
        <v>28155</v>
      </c>
    </row>
    <row r="84" spans="1:9" ht="18" customHeight="1" x14ac:dyDescent="0.25">
      <c r="A84" s="144" t="s">
        <v>107</v>
      </c>
      <c r="B84" s="145"/>
      <c r="C84" s="146"/>
      <c r="D84" s="66" t="s">
        <v>7</v>
      </c>
      <c r="E84" s="75">
        <v>4613.37</v>
      </c>
      <c r="F84" s="75">
        <v>4780</v>
      </c>
      <c r="G84" s="75">
        <v>15855</v>
      </c>
      <c r="H84" s="75">
        <v>15855</v>
      </c>
      <c r="I84" s="75">
        <v>15855</v>
      </c>
    </row>
    <row r="85" spans="1:9" ht="18" customHeight="1" x14ac:dyDescent="0.25">
      <c r="A85" s="144" t="s">
        <v>96</v>
      </c>
      <c r="B85" s="145"/>
      <c r="C85" s="146"/>
      <c r="D85" s="66" t="s">
        <v>15</v>
      </c>
      <c r="E85" s="75">
        <v>6595.19</v>
      </c>
      <c r="F85" s="75">
        <v>8000</v>
      </c>
      <c r="G85" s="75">
        <v>12300</v>
      </c>
      <c r="H85" s="75">
        <v>12300</v>
      </c>
      <c r="I85" s="75">
        <v>12300</v>
      </c>
    </row>
    <row r="86" spans="1:9" ht="18" customHeight="1" x14ac:dyDescent="0.25">
      <c r="A86" s="153" t="s">
        <v>80</v>
      </c>
      <c r="B86" s="154"/>
      <c r="C86" s="155"/>
      <c r="D86" s="65" t="s">
        <v>53</v>
      </c>
      <c r="E86" s="76">
        <f>E87</f>
        <v>21818.3</v>
      </c>
      <c r="F86" s="76">
        <f t="shared" ref="F86:I86" si="16">F87</f>
        <v>18000</v>
      </c>
      <c r="G86" s="76">
        <f t="shared" si="16"/>
        <v>38350</v>
      </c>
      <c r="H86" s="76">
        <f t="shared" si="16"/>
        <v>38350</v>
      </c>
      <c r="I86" s="76">
        <f t="shared" si="16"/>
        <v>38350</v>
      </c>
    </row>
    <row r="87" spans="1:9" ht="18" customHeight="1" x14ac:dyDescent="0.25">
      <c r="A87" s="156" t="s">
        <v>95</v>
      </c>
      <c r="B87" s="157"/>
      <c r="C87" s="158"/>
      <c r="D87" s="66" t="s">
        <v>6</v>
      </c>
      <c r="E87" s="75">
        <f>SUM(E88,E89)</f>
        <v>21818.3</v>
      </c>
      <c r="F87" s="75">
        <f>SUM(F88,F89)</f>
        <v>18000</v>
      </c>
      <c r="G87" s="75">
        <f>SUM(G88,G89)</f>
        <v>38350</v>
      </c>
      <c r="H87" s="75">
        <f>SUM(H88,H89)</f>
        <v>38350</v>
      </c>
      <c r="I87" s="75">
        <f>SUM(I88,I89)</f>
        <v>38350</v>
      </c>
    </row>
    <row r="88" spans="1:9" ht="18" customHeight="1" x14ac:dyDescent="0.25">
      <c r="A88" s="144" t="s">
        <v>107</v>
      </c>
      <c r="B88" s="145"/>
      <c r="C88" s="146"/>
      <c r="D88" s="66" t="s">
        <v>7</v>
      </c>
      <c r="E88" s="75">
        <v>0</v>
      </c>
      <c r="F88" s="75">
        <v>0</v>
      </c>
      <c r="G88" s="75">
        <v>3500</v>
      </c>
      <c r="H88" s="75">
        <v>3500</v>
      </c>
      <c r="I88" s="75">
        <v>3500</v>
      </c>
    </row>
    <row r="89" spans="1:9" ht="18" customHeight="1" x14ac:dyDescent="0.25">
      <c r="A89" s="144" t="s">
        <v>96</v>
      </c>
      <c r="B89" s="145"/>
      <c r="C89" s="146"/>
      <c r="D89" s="66" t="s">
        <v>15</v>
      </c>
      <c r="E89" s="75">
        <v>21818.3</v>
      </c>
      <c r="F89" s="75">
        <v>18000</v>
      </c>
      <c r="G89" s="75">
        <v>34850</v>
      </c>
      <c r="H89" s="75">
        <v>34850</v>
      </c>
      <c r="I89" s="78">
        <v>34850</v>
      </c>
    </row>
    <row r="90" spans="1:9" ht="18" customHeight="1" x14ac:dyDescent="0.25">
      <c r="A90" s="153" t="s">
        <v>84</v>
      </c>
      <c r="B90" s="154"/>
      <c r="C90" s="155"/>
      <c r="D90" s="65" t="s">
        <v>108</v>
      </c>
      <c r="E90" s="76">
        <f>E91</f>
        <v>43326.43</v>
      </c>
      <c r="F90" s="76">
        <f t="shared" ref="F90" si="17">F91</f>
        <v>95703</v>
      </c>
      <c r="G90" s="76">
        <f t="shared" ref="G90" si="18">G91</f>
        <v>96203</v>
      </c>
      <c r="H90" s="76">
        <f t="shared" ref="H90" si="19">H91</f>
        <v>96203</v>
      </c>
      <c r="I90" s="76">
        <f t="shared" ref="I90" si="20">I91</f>
        <v>96203</v>
      </c>
    </row>
    <row r="91" spans="1:9" ht="18" customHeight="1" x14ac:dyDescent="0.25">
      <c r="A91" s="156" t="s">
        <v>95</v>
      </c>
      <c r="B91" s="157"/>
      <c r="C91" s="158"/>
      <c r="D91" s="66" t="s">
        <v>6</v>
      </c>
      <c r="E91" s="75">
        <f>SUM(E92,E93)</f>
        <v>43326.43</v>
      </c>
      <c r="F91" s="75">
        <f>SUM(F92,F93)</f>
        <v>95703</v>
      </c>
      <c r="G91" s="75">
        <f>SUM(G92,G93)</f>
        <v>96203</v>
      </c>
      <c r="H91" s="75">
        <f>SUM(H92,H93)</f>
        <v>96203</v>
      </c>
      <c r="I91" s="75">
        <f>SUM(I92,I93)</f>
        <v>96203</v>
      </c>
    </row>
    <row r="92" spans="1:9" ht="18" customHeight="1" x14ac:dyDescent="0.25">
      <c r="A92" s="144" t="s">
        <v>107</v>
      </c>
      <c r="B92" s="145"/>
      <c r="C92" s="146"/>
      <c r="D92" s="66" t="s">
        <v>7</v>
      </c>
      <c r="E92" s="75">
        <v>42537.89</v>
      </c>
      <c r="F92" s="75">
        <v>99200</v>
      </c>
      <c r="G92" s="75">
        <v>99200</v>
      </c>
      <c r="H92" s="75">
        <v>99200</v>
      </c>
      <c r="I92" s="75">
        <v>99200</v>
      </c>
    </row>
    <row r="93" spans="1:9" ht="18" customHeight="1" x14ac:dyDescent="0.25">
      <c r="A93" s="144" t="s">
        <v>96</v>
      </c>
      <c r="B93" s="145"/>
      <c r="C93" s="146"/>
      <c r="D93" s="66" t="s">
        <v>15</v>
      </c>
      <c r="E93" s="75">
        <v>788.54</v>
      </c>
      <c r="F93" s="75">
        <v>-3497</v>
      </c>
      <c r="G93" s="75">
        <v>-2997</v>
      </c>
      <c r="H93" s="75">
        <v>-2997</v>
      </c>
      <c r="I93" s="78">
        <v>-2997</v>
      </c>
    </row>
    <row r="94" spans="1:9" ht="18" customHeight="1" x14ac:dyDescent="0.25">
      <c r="A94" s="150" t="s">
        <v>109</v>
      </c>
      <c r="B94" s="151"/>
      <c r="C94" s="152"/>
      <c r="D94" s="80" t="s">
        <v>110</v>
      </c>
      <c r="E94" s="81">
        <f>E95</f>
        <v>1400</v>
      </c>
      <c r="F94" s="81">
        <f t="shared" ref="F94:I94" si="21">F95</f>
        <v>1400</v>
      </c>
      <c r="G94" s="81">
        <f t="shared" si="21"/>
        <v>1400</v>
      </c>
      <c r="H94" s="81">
        <f t="shared" si="21"/>
        <v>1400</v>
      </c>
      <c r="I94" s="81">
        <f t="shared" si="21"/>
        <v>1400</v>
      </c>
    </row>
    <row r="95" spans="1:9" ht="18" customHeight="1" x14ac:dyDescent="0.25">
      <c r="A95" s="153" t="s">
        <v>78</v>
      </c>
      <c r="B95" s="154"/>
      <c r="C95" s="155"/>
      <c r="D95" s="65" t="s">
        <v>51</v>
      </c>
      <c r="E95" s="75">
        <f>SUM(E96,E98)</f>
        <v>1400</v>
      </c>
      <c r="F95" s="75">
        <f t="shared" ref="F95:I95" si="22">SUM(F96,F98)</f>
        <v>1400</v>
      </c>
      <c r="G95" s="75">
        <f t="shared" si="22"/>
        <v>1400</v>
      </c>
      <c r="H95" s="75">
        <f t="shared" si="22"/>
        <v>1400</v>
      </c>
      <c r="I95" s="75">
        <f t="shared" si="22"/>
        <v>1400</v>
      </c>
    </row>
    <row r="96" spans="1:9" ht="18" customHeight="1" x14ac:dyDescent="0.25">
      <c r="A96" s="156" t="s">
        <v>95</v>
      </c>
      <c r="B96" s="157"/>
      <c r="C96" s="158"/>
      <c r="D96" s="66" t="s">
        <v>6</v>
      </c>
      <c r="E96" s="75">
        <f>E97</f>
        <v>0</v>
      </c>
      <c r="F96" s="75">
        <f t="shared" ref="F96:I96" si="23">F97</f>
        <v>1400</v>
      </c>
      <c r="G96" s="75">
        <f t="shared" si="23"/>
        <v>1400</v>
      </c>
      <c r="H96" s="75">
        <f t="shared" si="23"/>
        <v>1400</v>
      </c>
      <c r="I96" s="75">
        <f t="shared" si="23"/>
        <v>1400</v>
      </c>
    </row>
    <row r="97" spans="1:9" ht="18" customHeight="1" x14ac:dyDescent="0.25">
      <c r="A97" s="144" t="s">
        <v>96</v>
      </c>
      <c r="B97" s="145"/>
      <c r="C97" s="146"/>
      <c r="D97" s="66" t="s">
        <v>15</v>
      </c>
      <c r="E97" s="75">
        <v>0</v>
      </c>
      <c r="F97" s="75">
        <v>1400</v>
      </c>
      <c r="G97" s="75">
        <v>1400</v>
      </c>
      <c r="H97" s="75">
        <v>1400</v>
      </c>
      <c r="I97" s="75">
        <v>1400</v>
      </c>
    </row>
    <row r="98" spans="1:9" ht="27" customHeight="1" x14ac:dyDescent="0.25">
      <c r="A98" s="156" t="s">
        <v>103</v>
      </c>
      <c r="B98" s="157"/>
      <c r="C98" s="158"/>
      <c r="D98" s="66" t="s">
        <v>8</v>
      </c>
      <c r="E98" s="75">
        <f>E99</f>
        <v>1400</v>
      </c>
      <c r="F98" s="75">
        <f t="shared" ref="F98:I98" si="24">F99</f>
        <v>0</v>
      </c>
      <c r="G98" s="75">
        <f t="shared" si="24"/>
        <v>0</v>
      </c>
      <c r="H98" s="75">
        <f t="shared" si="24"/>
        <v>0</v>
      </c>
      <c r="I98" s="75">
        <f t="shared" si="24"/>
        <v>0</v>
      </c>
    </row>
    <row r="99" spans="1:9" ht="24.75" customHeight="1" x14ac:dyDescent="0.25">
      <c r="A99" s="144" t="s">
        <v>104</v>
      </c>
      <c r="B99" s="145"/>
      <c r="C99" s="146"/>
      <c r="D99" s="66" t="s">
        <v>72</v>
      </c>
      <c r="E99" s="75">
        <v>1400</v>
      </c>
      <c r="F99" s="75">
        <v>0</v>
      </c>
      <c r="G99" s="75">
        <v>0</v>
      </c>
      <c r="H99" s="75">
        <v>0</v>
      </c>
      <c r="I99" s="75">
        <v>0</v>
      </c>
    </row>
    <row r="100" spans="1:9" ht="40.5" customHeight="1" x14ac:dyDescent="0.25">
      <c r="A100" s="150" t="s">
        <v>111</v>
      </c>
      <c r="B100" s="151"/>
      <c r="C100" s="152"/>
      <c r="D100" s="80" t="s">
        <v>112</v>
      </c>
      <c r="E100" s="81">
        <f>E101+E104</f>
        <v>647.26</v>
      </c>
      <c r="F100" s="81">
        <f>F101+F104</f>
        <v>650</v>
      </c>
      <c r="G100" s="81">
        <f>G101+G104</f>
        <v>650</v>
      </c>
      <c r="H100" s="81">
        <f>H101+H104</f>
        <v>650</v>
      </c>
      <c r="I100" s="81">
        <f>I101+I104</f>
        <v>650</v>
      </c>
    </row>
    <row r="101" spans="1:9" ht="18" customHeight="1" x14ac:dyDescent="0.25">
      <c r="A101" s="153" t="s">
        <v>79</v>
      </c>
      <c r="B101" s="154"/>
      <c r="C101" s="155"/>
      <c r="D101" s="65" t="s">
        <v>55</v>
      </c>
      <c r="E101" s="75">
        <f>SUM(E103)</f>
        <v>1.68</v>
      </c>
      <c r="F101" s="75">
        <f>SUM(F103)</f>
        <v>0</v>
      </c>
      <c r="G101" s="75">
        <f>SUM(G103)</f>
        <v>0</v>
      </c>
      <c r="H101" s="75">
        <f>SUM(H103)</f>
        <v>0</v>
      </c>
      <c r="I101" s="75">
        <f>SUM(I103)</f>
        <v>0</v>
      </c>
    </row>
    <row r="102" spans="1:9" ht="18" customHeight="1" x14ac:dyDescent="0.25">
      <c r="A102" s="156" t="s">
        <v>95</v>
      </c>
      <c r="B102" s="157"/>
      <c r="C102" s="158"/>
      <c r="D102" s="113" t="s">
        <v>6</v>
      </c>
      <c r="E102" s="75">
        <f>E103</f>
        <v>1.68</v>
      </c>
      <c r="F102" s="75">
        <f t="shared" ref="F102:I102" si="25">F103</f>
        <v>0</v>
      </c>
      <c r="G102" s="75">
        <f t="shared" si="25"/>
        <v>0</v>
      </c>
      <c r="H102" s="75">
        <f t="shared" si="25"/>
        <v>0</v>
      </c>
      <c r="I102" s="75">
        <f t="shared" si="25"/>
        <v>0</v>
      </c>
    </row>
    <row r="103" spans="1:9" ht="18" customHeight="1" x14ac:dyDescent="0.25">
      <c r="A103" s="144" t="s">
        <v>113</v>
      </c>
      <c r="B103" s="145"/>
      <c r="C103" s="146"/>
      <c r="D103" s="113" t="s">
        <v>71</v>
      </c>
      <c r="E103" s="75">
        <v>1.68</v>
      </c>
      <c r="F103" s="75">
        <v>0</v>
      </c>
      <c r="G103" s="75">
        <v>0</v>
      </c>
      <c r="H103" s="75">
        <v>0</v>
      </c>
      <c r="I103" s="75">
        <v>0</v>
      </c>
    </row>
    <row r="104" spans="1:9" ht="18" customHeight="1" x14ac:dyDescent="0.25">
      <c r="A104" s="153" t="s">
        <v>84</v>
      </c>
      <c r="B104" s="154"/>
      <c r="C104" s="155"/>
      <c r="D104" s="114" t="s">
        <v>108</v>
      </c>
      <c r="E104" s="75">
        <f>SUM(E106)</f>
        <v>645.58000000000004</v>
      </c>
      <c r="F104" s="75">
        <f t="shared" ref="F104:H104" si="26">SUM(F106)</f>
        <v>650</v>
      </c>
      <c r="G104" s="75">
        <f t="shared" si="26"/>
        <v>650</v>
      </c>
      <c r="H104" s="75">
        <f t="shared" si="26"/>
        <v>650</v>
      </c>
      <c r="I104" s="75">
        <f>SUM(I106)</f>
        <v>650</v>
      </c>
    </row>
    <row r="105" spans="1:9" ht="18" customHeight="1" x14ac:dyDescent="0.25">
      <c r="A105" s="156" t="s">
        <v>95</v>
      </c>
      <c r="B105" s="157"/>
      <c r="C105" s="158"/>
      <c r="D105" s="66" t="s">
        <v>6</v>
      </c>
      <c r="E105" s="75">
        <f>E106</f>
        <v>645.58000000000004</v>
      </c>
      <c r="F105" s="75">
        <f t="shared" ref="F105" si="27">F106</f>
        <v>650</v>
      </c>
      <c r="G105" s="75">
        <f t="shared" ref="G105" si="28">G106</f>
        <v>650</v>
      </c>
      <c r="H105" s="75">
        <f t="shared" ref="H105" si="29">H106</f>
        <v>650</v>
      </c>
      <c r="I105" s="75">
        <f t="shared" ref="I105" si="30">I106</f>
        <v>650</v>
      </c>
    </row>
    <row r="106" spans="1:9" ht="18" customHeight="1" x14ac:dyDescent="0.25">
      <c r="A106" s="144" t="s">
        <v>113</v>
      </c>
      <c r="B106" s="145"/>
      <c r="C106" s="146"/>
      <c r="D106" s="66" t="s">
        <v>71</v>
      </c>
      <c r="E106" s="75">
        <v>645.58000000000004</v>
      </c>
      <c r="F106" s="75">
        <v>650</v>
      </c>
      <c r="G106" s="75">
        <v>650</v>
      </c>
      <c r="H106" s="75">
        <v>650</v>
      </c>
      <c r="I106" s="75">
        <v>650</v>
      </c>
    </row>
    <row r="107" spans="1:9" ht="24" customHeight="1" x14ac:dyDescent="0.25">
      <c r="A107" s="150" t="s">
        <v>114</v>
      </c>
      <c r="B107" s="151"/>
      <c r="C107" s="152"/>
      <c r="D107" s="80" t="s">
        <v>115</v>
      </c>
      <c r="E107" s="81">
        <f>E108</f>
        <v>80</v>
      </c>
      <c r="F107" s="81">
        <f t="shared" ref="F107" si="31">F108</f>
        <v>80</v>
      </c>
      <c r="G107" s="81">
        <f t="shared" ref="G107" si="32">G108</f>
        <v>186</v>
      </c>
      <c r="H107" s="81">
        <f t="shared" ref="H107" si="33">H108</f>
        <v>186</v>
      </c>
      <c r="I107" s="81">
        <f t="shared" ref="I107" si="34">I108</f>
        <v>186</v>
      </c>
    </row>
    <row r="108" spans="1:9" ht="18" customHeight="1" x14ac:dyDescent="0.25">
      <c r="A108" s="153" t="s">
        <v>84</v>
      </c>
      <c r="B108" s="154"/>
      <c r="C108" s="155"/>
      <c r="D108" s="65" t="s">
        <v>108</v>
      </c>
      <c r="E108" s="75">
        <f>SUM(E109)</f>
        <v>80</v>
      </c>
      <c r="F108" s="75">
        <f t="shared" ref="F108:H108" si="35">SUM(F109)</f>
        <v>80</v>
      </c>
      <c r="G108" s="75">
        <f t="shared" si="35"/>
        <v>186</v>
      </c>
      <c r="H108" s="75">
        <f t="shared" si="35"/>
        <v>186</v>
      </c>
      <c r="I108" s="75">
        <f>SUM(I109)</f>
        <v>186</v>
      </c>
    </row>
    <row r="109" spans="1:9" ht="18" customHeight="1" x14ac:dyDescent="0.25">
      <c r="A109" s="156" t="s">
        <v>95</v>
      </c>
      <c r="B109" s="157"/>
      <c r="C109" s="158"/>
      <c r="D109" s="66" t="s">
        <v>6</v>
      </c>
      <c r="E109" s="75">
        <f>E110</f>
        <v>80</v>
      </c>
      <c r="F109" s="75">
        <f t="shared" ref="F109" si="36">F110</f>
        <v>80</v>
      </c>
      <c r="G109" s="75">
        <f t="shared" ref="G109" si="37">G110</f>
        <v>186</v>
      </c>
      <c r="H109" s="75">
        <f t="shared" ref="H109" si="38">H110</f>
        <v>186</v>
      </c>
      <c r="I109" s="75">
        <f t="shared" ref="I109" si="39">I110</f>
        <v>186</v>
      </c>
    </row>
    <row r="110" spans="1:9" ht="18" customHeight="1" x14ac:dyDescent="0.25">
      <c r="A110" s="144" t="s">
        <v>96</v>
      </c>
      <c r="B110" s="145"/>
      <c r="C110" s="146"/>
      <c r="D110" s="66" t="s">
        <v>71</v>
      </c>
      <c r="E110" s="75">
        <v>80</v>
      </c>
      <c r="F110" s="75">
        <v>80</v>
      </c>
      <c r="G110" s="75">
        <v>186</v>
      </c>
      <c r="H110" s="75">
        <v>186</v>
      </c>
      <c r="I110" s="75">
        <v>186</v>
      </c>
    </row>
    <row r="111" spans="1:9" ht="41.25" customHeight="1" x14ac:dyDescent="0.25">
      <c r="A111" s="147" t="s">
        <v>144</v>
      </c>
      <c r="B111" s="148"/>
      <c r="C111" s="149"/>
      <c r="D111" s="105" t="s">
        <v>145</v>
      </c>
      <c r="E111" s="87">
        <f>E112</f>
        <v>10237.5</v>
      </c>
      <c r="F111" s="87">
        <f>F112</f>
        <v>67090</v>
      </c>
      <c r="G111" s="87">
        <f>G112+G132</f>
        <v>1000</v>
      </c>
      <c r="H111" s="87">
        <f>H112+H132</f>
        <v>1000</v>
      </c>
      <c r="I111" s="87">
        <f>I112+I132</f>
        <v>1000</v>
      </c>
    </row>
    <row r="112" spans="1:9" ht="32.25" customHeight="1" x14ac:dyDescent="0.25">
      <c r="A112" s="150" t="s">
        <v>146</v>
      </c>
      <c r="B112" s="151"/>
      <c r="C112" s="152"/>
      <c r="D112" s="108" t="s">
        <v>147</v>
      </c>
      <c r="E112" s="81">
        <f>E113+E116</f>
        <v>10237.5</v>
      </c>
      <c r="F112" s="81">
        <f>F113</f>
        <v>67090</v>
      </c>
      <c r="G112" s="81">
        <f>G113</f>
        <v>0</v>
      </c>
      <c r="H112" s="81">
        <f>H113</f>
        <v>0</v>
      </c>
      <c r="I112" s="81">
        <f>I113</f>
        <v>0</v>
      </c>
    </row>
    <row r="113" spans="1:9" ht="18" customHeight="1" x14ac:dyDescent="0.25">
      <c r="A113" s="153" t="s">
        <v>78</v>
      </c>
      <c r="B113" s="154"/>
      <c r="C113" s="155"/>
      <c r="D113" s="107" t="s">
        <v>51</v>
      </c>
      <c r="E113" s="75">
        <f>SUM(E114)</f>
        <v>0</v>
      </c>
      <c r="F113" s="75">
        <f t="shared" ref="F113:I113" si="40">SUM(F114,F116)</f>
        <v>67090</v>
      </c>
      <c r="G113" s="75">
        <f t="shared" si="40"/>
        <v>0</v>
      </c>
      <c r="H113" s="75">
        <f t="shared" si="40"/>
        <v>0</v>
      </c>
      <c r="I113" s="75">
        <f t="shared" si="40"/>
        <v>0</v>
      </c>
    </row>
    <row r="114" spans="1:9" ht="18" customHeight="1" x14ac:dyDescent="0.25">
      <c r="A114" s="156" t="s">
        <v>95</v>
      </c>
      <c r="B114" s="157"/>
      <c r="C114" s="158"/>
      <c r="D114" s="106" t="s">
        <v>6</v>
      </c>
      <c r="E114" s="75">
        <f>E115</f>
        <v>0</v>
      </c>
      <c r="F114" s="75">
        <f t="shared" ref="F114:I114" si="41">F115</f>
        <v>0</v>
      </c>
      <c r="G114" s="75">
        <f t="shared" si="41"/>
        <v>0</v>
      </c>
      <c r="H114" s="75">
        <f t="shared" si="41"/>
        <v>0</v>
      </c>
      <c r="I114" s="75">
        <f t="shared" si="41"/>
        <v>0</v>
      </c>
    </row>
    <row r="115" spans="1:9" ht="18" customHeight="1" x14ac:dyDescent="0.25">
      <c r="A115" s="144" t="s">
        <v>96</v>
      </c>
      <c r="B115" s="145"/>
      <c r="C115" s="146"/>
      <c r="D115" s="106" t="s">
        <v>71</v>
      </c>
      <c r="E115" s="75">
        <v>0</v>
      </c>
      <c r="F115" s="75">
        <v>0</v>
      </c>
      <c r="G115" s="75">
        <v>0</v>
      </c>
      <c r="H115" s="75">
        <v>0</v>
      </c>
      <c r="I115" s="75">
        <v>0</v>
      </c>
    </row>
    <row r="116" spans="1:9" ht="18" customHeight="1" x14ac:dyDescent="0.25">
      <c r="A116" s="153" t="s">
        <v>84</v>
      </c>
      <c r="B116" s="154"/>
      <c r="C116" s="155"/>
      <c r="D116" s="107" t="s">
        <v>108</v>
      </c>
      <c r="E116" s="75">
        <f>E117</f>
        <v>10237.5</v>
      </c>
      <c r="F116" s="75">
        <f>F118</f>
        <v>67090</v>
      </c>
      <c r="G116" s="75">
        <v>0</v>
      </c>
      <c r="H116" s="75">
        <v>0</v>
      </c>
      <c r="I116" s="75">
        <v>0</v>
      </c>
    </row>
    <row r="117" spans="1:9" ht="27" customHeight="1" x14ac:dyDescent="0.25">
      <c r="A117" s="156" t="s">
        <v>103</v>
      </c>
      <c r="B117" s="157"/>
      <c r="C117" s="158"/>
      <c r="D117" s="106" t="s">
        <v>8</v>
      </c>
      <c r="E117" s="75">
        <f>E118</f>
        <v>10237.5</v>
      </c>
      <c r="F117" s="75">
        <f t="shared" ref="F117:I117" si="42">F118</f>
        <v>67090</v>
      </c>
      <c r="G117" s="75">
        <f t="shared" si="42"/>
        <v>0</v>
      </c>
      <c r="H117" s="75">
        <f t="shared" si="42"/>
        <v>0</v>
      </c>
      <c r="I117" s="75">
        <f t="shared" si="42"/>
        <v>0</v>
      </c>
    </row>
    <row r="118" spans="1:9" ht="24" customHeight="1" x14ac:dyDescent="0.25">
      <c r="A118" s="144" t="s">
        <v>116</v>
      </c>
      <c r="B118" s="145"/>
      <c r="C118" s="146"/>
      <c r="D118" s="66" t="s">
        <v>117</v>
      </c>
      <c r="E118" s="75">
        <v>10237.5</v>
      </c>
      <c r="F118" s="75">
        <v>67090</v>
      </c>
      <c r="G118" s="75">
        <v>0</v>
      </c>
      <c r="H118" s="75">
        <v>0</v>
      </c>
      <c r="I118" s="75">
        <v>0</v>
      </c>
    </row>
    <row r="119" spans="1:9" ht="24.75" customHeight="1" x14ac:dyDescent="0.25">
      <c r="A119" s="147" t="s">
        <v>118</v>
      </c>
      <c r="B119" s="148"/>
      <c r="C119" s="149"/>
      <c r="D119" s="85" t="s">
        <v>119</v>
      </c>
      <c r="E119" s="87">
        <f>E120+E140</f>
        <v>1328911.53</v>
      </c>
      <c r="F119" s="87">
        <f t="shared" ref="F119:I119" si="43">F120+F140</f>
        <v>1747166</v>
      </c>
      <c r="G119" s="87">
        <f t="shared" si="43"/>
        <v>1718820</v>
      </c>
      <c r="H119" s="87">
        <f t="shared" si="43"/>
        <v>1718820</v>
      </c>
      <c r="I119" s="87">
        <f t="shared" si="43"/>
        <v>1718820</v>
      </c>
    </row>
    <row r="120" spans="1:9" ht="24.75" customHeight="1" x14ac:dyDescent="0.25">
      <c r="A120" s="150" t="s">
        <v>122</v>
      </c>
      <c r="B120" s="151"/>
      <c r="C120" s="152"/>
      <c r="D120" s="80" t="s">
        <v>123</v>
      </c>
      <c r="E120" s="81">
        <f>E121+E126+E129+E133+E137</f>
        <v>1324287.97</v>
      </c>
      <c r="F120" s="81">
        <f t="shared" ref="F120:I120" si="44">F121+F126+F129+F133+F137</f>
        <v>1702968</v>
      </c>
      <c r="G120" s="81">
        <f t="shared" si="44"/>
        <v>1699700</v>
      </c>
      <c r="H120" s="81">
        <f t="shared" si="44"/>
        <v>1699700</v>
      </c>
      <c r="I120" s="81">
        <f t="shared" si="44"/>
        <v>1699700</v>
      </c>
    </row>
    <row r="121" spans="1:9" ht="18" customHeight="1" x14ac:dyDescent="0.25">
      <c r="A121" s="153" t="s">
        <v>79</v>
      </c>
      <c r="B121" s="154"/>
      <c r="C121" s="155"/>
      <c r="D121" s="65" t="s">
        <v>55</v>
      </c>
      <c r="E121" s="76">
        <f>E122</f>
        <v>1161.67</v>
      </c>
      <c r="F121" s="76">
        <f>F122</f>
        <v>11141</v>
      </c>
      <c r="G121" s="76">
        <f t="shared" ref="G121:I121" si="45">G122</f>
        <v>7500</v>
      </c>
      <c r="H121" s="76">
        <f t="shared" si="45"/>
        <v>7500</v>
      </c>
      <c r="I121" s="76">
        <f t="shared" si="45"/>
        <v>7500</v>
      </c>
    </row>
    <row r="122" spans="1:9" ht="18" customHeight="1" x14ac:dyDescent="0.25">
      <c r="A122" s="156" t="s">
        <v>95</v>
      </c>
      <c r="B122" s="157"/>
      <c r="C122" s="158"/>
      <c r="D122" s="66" t="s">
        <v>6</v>
      </c>
      <c r="E122" s="75">
        <f>E123+E124+E125</f>
        <v>1161.67</v>
      </c>
      <c r="F122" s="75">
        <f>F123+F124+F125</f>
        <v>11141</v>
      </c>
      <c r="G122" s="75">
        <f>G123+G124+G125</f>
        <v>7500</v>
      </c>
      <c r="H122" s="75">
        <f>H123+H124+H125</f>
        <v>7500</v>
      </c>
      <c r="I122" s="75">
        <f>I123+I124+I125</f>
        <v>7500</v>
      </c>
    </row>
    <row r="123" spans="1:9" ht="18" customHeight="1" x14ac:dyDescent="0.25">
      <c r="A123" s="144" t="s">
        <v>107</v>
      </c>
      <c r="B123" s="145"/>
      <c r="C123" s="146"/>
      <c r="D123" s="66" t="s">
        <v>7</v>
      </c>
      <c r="E123" s="75">
        <v>0</v>
      </c>
      <c r="F123" s="75">
        <v>0</v>
      </c>
      <c r="G123" s="75">
        <v>0</v>
      </c>
      <c r="H123" s="75">
        <v>0</v>
      </c>
      <c r="I123" s="75">
        <v>0</v>
      </c>
    </row>
    <row r="124" spans="1:9" ht="18" customHeight="1" x14ac:dyDescent="0.25">
      <c r="A124" s="144" t="s">
        <v>96</v>
      </c>
      <c r="B124" s="145"/>
      <c r="C124" s="146"/>
      <c r="D124" s="106" t="s">
        <v>15</v>
      </c>
      <c r="E124" s="75">
        <v>1161.67</v>
      </c>
      <c r="F124" s="75">
        <v>11141</v>
      </c>
      <c r="G124" s="75">
        <v>7500</v>
      </c>
      <c r="H124" s="75">
        <v>7500</v>
      </c>
      <c r="I124" s="75">
        <v>7500</v>
      </c>
    </row>
    <row r="125" spans="1:9" ht="18" customHeight="1" x14ac:dyDescent="0.25">
      <c r="A125" s="144" t="s">
        <v>124</v>
      </c>
      <c r="B125" s="145"/>
      <c r="C125" s="146"/>
      <c r="D125" s="106" t="s">
        <v>69</v>
      </c>
      <c r="E125" s="75">
        <v>0</v>
      </c>
      <c r="F125" s="72">
        <v>0</v>
      </c>
      <c r="G125" s="72">
        <v>0</v>
      </c>
      <c r="H125" s="72">
        <v>0</v>
      </c>
      <c r="I125" s="74">
        <v>0</v>
      </c>
    </row>
    <row r="126" spans="1:9" ht="18" customHeight="1" x14ac:dyDescent="0.25">
      <c r="A126" s="153" t="s">
        <v>80</v>
      </c>
      <c r="B126" s="154"/>
      <c r="C126" s="155"/>
      <c r="D126" s="65" t="s">
        <v>53</v>
      </c>
      <c r="E126" s="76">
        <f>E127</f>
        <v>6859.13</v>
      </c>
      <c r="F126" s="76">
        <f t="shared" ref="F126:I126" si="46">F127</f>
        <v>5940</v>
      </c>
      <c r="G126" s="76">
        <f t="shared" si="46"/>
        <v>2690</v>
      </c>
      <c r="H126" s="76">
        <f t="shared" si="46"/>
        <v>2690</v>
      </c>
      <c r="I126" s="76">
        <f t="shared" si="46"/>
        <v>2690</v>
      </c>
    </row>
    <row r="127" spans="1:9" ht="18" customHeight="1" x14ac:dyDescent="0.25">
      <c r="A127" s="156" t="s">
        <v>95</v>
      </c>
      <c r="B127" s="157"/>
      <c r="C127" s="158"/>
      <c r="D127" s="66" t="s">
        <v>6</v>
      </c>
      <c r="E127" s="75">
        <f>E128</f>
        <v>6859.13</v>
      </c>
      <c r="F127" s="75">
        <f t="shared" ref="F127:I127" si="47">F128</f>
        <v>5940</v>
      </c>
      <c r="G127" s="75">
        <f t="shared" si="47"/>
        <v>2690</v>
      </c>
      <c r="H127" s="75">
        <f t="shared" si="47"/>
        <v>2690</v>
      </c>
      <c r="I127" s="75">
        <f t="shared" si="47"/>
        <v>2690</v>
      </c>
    </row>
    <row r="128" spans="1:9" ht="18" customHeight="1" x14ac:dyDescent="0.25">
      <c r="A128" s="144" t="s">
        <v>96</v>
      </c>
      <c r="B128" s="145"/>
      <c r="C128" s="146"/>
      <c r="D128" s="66" t="s">
        <v>15</v>
      </c>
      <c r="E128" s="75">
        <v>6859.13</v>
      </c>
      <c r="F128" s="75">
        <v>5940</v>
      </c>
      <c r="G128" s="75">
        <v>2690</v>
      </c>
      <c r="H128" s="75">
        <v>2690</v>
      </c>
      <c r="I128" s="75">
        <v>2690</v>
      </c>
    </row>
    <row r="129" spans="1:9" ht="18" customHeight="1" x14ac:dyDescent="0.25">
      <c r="A129" s="153" t="s">
        <v>81</v>
      </c>
      <c r="B129" s="154"/>
      <c r="C129" s="155"/>
      <c r="D129" s="65" t="s">
        <v>74</v>
      </c>
      <c r="E129" s="76">
        <f>E130</f>
        <v>82603.87000000001</v>
      </c>
      <c r="F129" s="76">
        <f t="shared" ref="F129:I129" si="48">F130</f>
        <v>81587</v>
      </c>
      <c r="G129" s="76">
        <f t="shared" si="48"/>
        <v>85210</v>
      </c>
      <c r="H129" s="76">
        <f t="shared" si="48"/>
        <v>85210</v>
      </c>
      <c r="I129" s="76">
        <f t="shared" si="48"/>
        <v>85210</v>
      </c>
    </row>
    <row r="130" spans="1:9" ht="18" customHeight="1" x14ac:dyDescent="0.25">
      <c r="A130" s="156" t="s">
        <v>95</v>
      </c>
      <c r="B130" s="157"/>
      <c r="C130" s="158"/>
      <c r="D130" s="66" t="s">
        <v>6</v>
      </c>
      <c r="E130" s="75">
        <f>E131+E132</f>
        <v>82603.87000000001</v>
      </c>
      <c r="F130" s="75">
        <f t="shared" ref="F130:I130" si="49">F131+F132</f>
        <v>81587</v>
      </c>
      <c r="G130" s="75">
        <f t="shared" si="49"/>
        <v>85210</v>
      </c>
      <c r="H130" s="75">
        <f t="shared" si="49"/>
        <v>85210</v>
      </c>
      <c r="I130" s="75">
        <f t="shared" si="49"/>
        <v>85210</v>
      </c>
    </row>
    <row r="131" spans="1:9" ht="18" customHeight="1" x14ac:dyDescent="0.25">
      <c r="A131" s="144" t="s">
        <v>96</v>
      </c>
      <c r="B131" s="145"/>
      <c r="C131" s="146"/>
      <c r="D131" s="66" t="s">
        <v>15</v>
      </c>
      <c r="E131" s="75">
        <v>80598.960000000006</v>
      </c>
      <c r="F131" s="72">
        <v>79887</v>
      </c>
      <c r="G131" s="72">
        <v>84210</v>
      </c>
      <c r="H131" s="72">
        <v>84210</v>
      </c>
      <c r="I131" s="74">
        <v>84210</v>
      </c>
    </row>
    <row r="132" spans="1:9" ht="18" customHeight="1" x14ac:dyDescent="0.25">
      <c r="A132" s="144" t="s">
        <v>124</v>
      </c>
      <c r="B132" s="145"/>
      <c r="C132" s="146"/>
      <c r="D132" s="66" t="s">
        <v>69</v>
      </c>
      <c r="E132" s="75">
        <v>2004.91</v>
      </c>
      <c r="F132" s="72">
        <v>1700</v>
      </c>
      <c r="G132" s="72">
        <v>1000</v>
      </c>
      <c r="H132" s="72">
        <v>1000</v>
      </c>
      <c r="I132" s="74">
        <v>1000</v>
      </c>
    </row>
    <row r="133" spans="1:9" ht="18" customHeight="1" x14ac:dyDescent="0.25">
      <c r="A133" s="153" t="s">
        <v>84</v>
      </c>
      <c r="B133" s="154"/>
      <c r="C133" s="155"/>
      <c r="D133" s="65" t="s">
        <v>108</v>
      </c>
      <c r="E133" s="76">
        <f>E134</f>
        <v>1233663.3</v>
      </c>
      <c r="F133" s="76">
        <f t="shared" ref="F133" si="50">F134</f>
        <v>1603000</v>
      </c>
      <c r="G133" s="76">
        <f t="shared" ref="G133" si="51">G134</f>
        <v>1603000</v>
      </c>
      <c r="H133" s="76">
        <f t="shared" ref="H133" si="52">H134</f>
        <v>1603000</v>
      </c>
      <c r="I133" s="76">
        <f t="shared" ref="I133" si="53">I134</f>
        <v>1603000</v>
      </c>
    </row>
    <row r="134" spans="1:9" ht="18" customHeight="1" x14ac:dyDescent="0.25">
      <c r="A134" s="156" t="s">
        <v>95</v>
      </c>
      <c r="B134" s="157"/>
      <c r="C134" s="158"/>
      <c r="D134" s="66" t="s">
        <v>6</v>
      </c>
      <c r="E134" s="75">
        <f>E135+E136</f>
        <v>1233663.3</v>
      </c>
      <c r="F134" s="75">
        <f t="shared" ref="F134" si="54">F135+F136</f>
        <v>1603000</v>
      </c>
      <c r="G134" s="75">
        <f t="shared" ref="G134" si="55">G135+G136</f>
        <v>1603000</v>
      </c>
      <c r="H134" s="75">
        <f t="shared" ref="H134" si="56">H135+H136</f>
        <v>1603000</v>
      </c>
      <c r="I134" s="75">
        <f t="shared" ref="I134" si="57">I135+I136</f>
        <v>1603000</v>
      </c>
    </row>
    <row r="135" spans="1:9" ht="18" customHeight="1" x14ac:dyDescent="0.25">
      <c r="A135" s="144" t="s">
        <v>107</v>
      </c>
      <c r="B135" s="145"/>
      <c r="C135" s="146"/>
      <c r="D135" s="66" t="s">
        <v>7</v>
      </c>
      <c r="E135" s="75">
        <v>1195452.74</v>
      </c>
      <c r="F135" s="72">
        <v>1510000</v>
      </c>
      <c r="G135" s="72">
        <v>1510000</v>
      </c>
      <c r="H135" s="72">
        <v>1510000</v>
      </c>
      <c r="I135" s="74">
        <v>1510000</v>
      </c>
    </row>
    <row r="136" spans="1:9" ht="18" customHeight="1" x14ac:dyDescent="0.25">
      <c r="A136" s="144" t="s">
        <v>96</v>
      </c>
      <c r="B136" s="145"/>
      <c r="C136" s="146"/>
      <c r="D136" s="66" t="s">
        <v>15</v>
      </c>
      <c r="E136" s="75">
        <v>38210.559999999998</v>
      </c>
      <c r="F136" s="72">
        <v>93000</v>
      </c>
      <c r="G136" s="72">
        <v>93000</v>
      </c>
      <c r="H136" s="72">
        <v>93000</v>
      </c>
      <c r="I136" s="74">
        <v>93000</v>
      </c>
    </row>
    <row r="137" spans="1:9" ht="15" customHeight="1" x14ac:dyDescent="0.25">
      <c r="A137" s="153" t="s">
        <v>86</v>
      </c>
      <c r="B137" s="154"/>
      <c r="C137" s="155"/>
      <c r="D137" s="65" t="s">
        <v>75</v>
      </c>
      <c r="E137" s="76">
        <f>E138</f>
        <v>0</v>
      </c>
      <c r="F137" s="76">
        <f t="shared" ref="F137:F138" si="58">F138</f>
        <v>1300</v>
      </c>
      <c r="G137" s="76">
        <f t="shared" ref="G137:G138" si="59">G138</f>
        <v>1300</v>
      </c>
      <c r="H137" s="76">
        <f t="shared" ref="H137:H138" si="60">H138</f>
        <v>1300</v>
      </c>
      <c r="I137" s="76">
        <f t="shared" ref="I137:I138" si="61">I138</f>
        <v>1300</v>
      </c>
    </row>
    <row r="138" spans="1:9" ht="15" customHeight="1" x14ac:dyDescent="0.25">
      <c r="A138" s="156" t="s">
        <v>95</v>
      </c>
      <c r="B138" s="157"/>
      <c r="C138" s="158"/>
      <c r="D138" s="66" t="s">
        <v>6</v>
      </c>
      <c r="E138" s="75">
        <f>E139</f>
        <v>0</v>
      </c>
      <c r="F138" s="75">
        <f t="shared" si="58"/>
        <v>1300</v>
      </c>
      <c r="G138" s="75">
        <f t="shared" si="59"/>
        <v>1300</v>
      </c>
      <c r="H138" s="75">
        <f t="shared" si="60"/>
        <v>1300</v>
      </c>
      <c r="I138" s="75">
        <f t="shared" si="61"/>
        <v>1300</v>
      </c>
    </row>
    <row r="139" spans="1:9" ht="15" customHeight="1" x14ac:dyDescent="0.25">
      <c r="A139" s="144" t="s">
        <v>96</v>
      </c>
      <c r="B139" s="145"/>
      <c r="C139" s="146"/>
      <c r="D139" s="66" t="s">
        <v>15</v>
      </c>
      <c r="E139" s="75">
        <v>0</v>
      </c>
      <c r="F139" s="75">
        <v>1300</v>
      </c>
      <c r="G139" s="75">
        <v>1300</v>
      </c>
      <c r="H139" s="75">
        <v>1300</v>
      </c>
      <c r="I139" s="75">
        <v>1300</v>
      </c>
    </row>
    <row r="140" spans="1:9" ht="23.25" customHeight="1" x14ac:dyDescent="0.25">
      <c r="A140" s="150" t="s">
        <v>125</v>
      </c>
      <c r="B140" s="151"/>
      <c r="C140" s="152"/>
      <c r="D140" s="80" t="s">
        <v>126</v>
      </c>
      <c r="E140" s="81">
        <f>E141+E144+E147+E151+E154+E157</f>
        <v>4623.5600000000004</v>
      </c>
      <c r="F140" s="81">
        <f>F141+F144+F147+F151+F154+F157</f>
        <v>44198</v>
      </c>
      <c r="G140" s="81">
        <f t="shared" ref="G140:I140" si="62">G141+G144+G147+G151+G154</f>
        <v>19120</v>
      </c>
      <c r="H140" s="81">
        <f t="shared" si="62"/>
        <v>19120</v>
      </c>
      <c r="I140" s="81">
        <f t="shared" si="62"/>
        <v>19120</v>
      </c>
    </row>
    <row r="141" spans="1:9" ht="15" customHeight="1" x14ac:dyDescent="0.25">
      <c r="A141" s="153" t="s">
        <v>79</v>
      </c>
      <c r="B141" s="154"/>
      <c r="C141" s="155"/>
      <c r="D141" s="65" t="s">
        <v>55</v>
      </c>
      <c r="E141" s="76">
        <f>E142</f>
        <v>0</v>
      </c>
      <c r="F141" s="76">
        <f t="shared" ref="F141:F142" si="63">F142</f>
        <v>0</v>
      </c>
      <c r="G141" s="76">
        <f t="shared" ref="G141:G142" si="64">G142</f>
        <v>0</v>
      </c>
      <c r="H141" s="76">
        <f t="shared" ref="H141:H142" si="65">H142</f>
        <v>0</v>
      </c>
      <c r="I141" s="76">
        <f t="shared" ref="I141:I142" si="66">I142</f>
        <v>0</v>
      </c>
    </row>
    <row r="142" spans="1:9" ht="24.75" customHeight="1" x14ac:dyDescent="0.25">
      <c r="A142" s="156" t="s">
        <v>103</v>
      </c>
      <c r="B142" s="157"/>
      <c r="C142" s="158"/>
      <c r="D142" s="66" t="s">
        <v>8</v>
      </c>
      <c r="E142" s="75">
        <f>E143</f>
        <v>0</v>
      </c>
      <c r="F142" s="75">
        <f t="shared" si="63"/>
        <v>0</v>
      </c>
      <c r="G142" s="75">
        <f t="shared" si="64"/>
        <v>0</v>
      </c>
      <c r="H142" s="75">
        <f t="shared" si="65"/>
        <v>0</v>
      </c>
      <c r="I142" s="75">
        <f t="shared" si="66"/>
        <v>0</v>
      </c>
    </row>
    <row r="143" spans="1:9" ht="22.5" customHeight="1" x14ac:dyDescent="0.25">
      <c r="A143" s="144" t="s">
        <v>104</v>
      </c>
      <c r="B143" s="145"/>
      <c r="C143" s="146"/>
      <c r="D143" s="66" t="s">
        <v>72</v>
      </c>
      <c r="E143" s="75">
        <v>0</v>
      </c>
      <c r="F143" s="75">
        <v>0</v>
      </c>
      <c r="G143" s="75">
        <v>0</v>
      </c>
      <c r="H143" s="75">
        <v>0</v>
      </c>
      <c r="I143" s="75">
        <v>0</v>
      </c>
    </row>
    <row r="144" spans="1:9" ht="15" customHeight="1" x14ac:dyDescent="0.25">
      <c r="A144" s="153" t="s">
        <v>80</v>
      </c>
      <c r="B144" s="154"/>
      <c r="C144" s="155"/>
      <c r="D144" s="65" t="s">
        <v>53</v>
      </c>
      <c r="E144" s="76">
        <f>E145</f>
        <v>928.96</v>
      </c>
      <c r="F144" s="76">
        <f t="shared" ref="F144:F145" si="67">F145</f>
        <v>4782</v>
      </c>
      <c r="G144" s="76">
        <f t="shared" ref="G144:G145" si="68">G145</f>
        <v>2500</v>
      </c>
      <c r="H144" s="76">
        <f t="shared" ref="H144:H145" si="69">H145</f>
        <v>2500</v>
      </c>
      <c r="I144" s="76">
        <f t="shared" ref="I144:I145" si="70">I145</f>
        <v>2500</v>
      </c>
    </row>
    <row r="145" spans="1:9" ht="23.25" customHeight="1" x14ac:dyDescent="0.25">
      <c r="A145" s="156" t="s">
        <v>103</v>
      </c>
      <c r="B145" s="157"/>
      <c r="C145" s="158"/>
      <c r="D145" s="66" t="s">
        <v>8</v>
      </c>
      <c r="E145" s="75">
        <f>E146</f>
        <v>928.96</v>
      </c>
      <c r="F145" s="75">
        <f t="shared" si="67"/>
        <v>4782</v>
      </c>
      <c r="G145" s="75">
        <f t="shared" si="68"/>
        <v>2500</v>
      </c>
      <c r="H145" s="75">
        <f t="shared" si="69"/>
        <v>2500</v>
      </c>
      <c r="I145" s="75">
        <f t="shared" si="70"/>
        <v>2500</v>
      </c>
    </row>
    <row r="146" spans="1:9" ht="23.25" customHeight="1" x14ac:dyDescent="0.25">
      <c r="A146" s="144" t="s">
        <v>104</v>
      </c>
      <c r="B146" s="145"/>
      <c r="C146" s="146"/>
      <c r="D146" s="66" t="s">
        <v>72</v>
      </c>
      <c r="E146" s="75">
        <v>928.96</v>
      </c>
      <c r="F146" s="75">
        <v>4782</v>
      </c>
      <c r="G146" s="75">
        <v>2500</v>
      </c>
      <c r="H146" s="75">
        <v>2500</v>
      </c>
      <c r="I146" s="75">
        <v>2500</v>
      </c>
    </row>
    <row r="147" spans="1:9" x14ac:dyDescent="0.25">
      <c r="A147" s="153" t="s">
        <v>81</v>
      </c>
      <c r="B147" s="154"/>
      <c r="C147" s="155"/>
      <c r="D147" s="65" t="s">
        <v>74</v>
      </c>
      <c r="E147" s="76">
        <f>E148</f>
        <v>3502.25</v>
      </c>
      <c r="F147" s="76">
        <f>F148</f>
        <v>25000</v>
      </c>
      <c r="G147" s="76">
        <f>G148</f>
        <v>5000</v>
      </c>
      <c r="H147" s="76">
        <f t="shared" ref="H147" si="71">H148</f>
        <v>5000</v>
      </c>
      <c r="I147" s="76">
        <f t="shared" ref="I147" si="72">I148</f>
        <v>5000</v>
      </c>
    </row>
    <row r="148" spans="1:9" ht="25.5" x14ac:dyDescent="0.25">
      <c r="A148" s="156" t="s">
        <v>103</v>
      </c>
      <c r="B148" s="157"/>
      <c r="C148" s="158"/>
      <c r="D148" s="66" t="s">
        <v>8</v>
      </c>
      <c r="E148" s="75">
        <f>E150+E149</f>
        <v>3502.25</v>
      </c>
      <c r="F148" s="75">
        <f>F150+F149</f>
        <v>25000</v>
      </c>
      <c r="G148" s="75">
        <f>G150+G149</f>
        <v>5000</v>
      </c>
      <c r="H148" s="75">
        <f>H150+H149</f>
        <v>5000</v>
      </c>
      <c r="I148" s="75">
        <f>I150+I149</f>
        <v>5000</v>
      </c>
    </row>
    <row r="149" spans="1:9" ht="25.5" x14ac:dyDescent="0.25">
      <c r="A149" s="144" t="s">
        <v>104</v>
      </c>
      <c r="B149" s="145"/>
      <c r="C149" s="146"/>
      <c r="D149" s="113" t="s">
        <v>72</v>
      </c>
      <c r="E149" s="75">
        <v>2364.75</v>
      </c>
      <c r="F149" s="75">
        <v>10000</v>
      </c>
      <c r="G149" s="75">
        <v>5000</v>
      </c>
      <c r="H149" s="75">
        <v>5000</v>
      </c>
      <c r="I149" s="75">
        <v>5000</v>
      </c>
    </row>
    <row r="150" spans="1:9" ht="25.5" x14ac:dyDescent="0.25">
      <c r="A150" s="144" t="s">
        <v>116</v>
      </c>
      <c r="B150" s="145"/>
      <c r="C150" s="146"/>
      <c r="D150" s="66" t="s">
        <v>117</v>
      </c>
      <c r="E150" s="75">
        <v>1137.5</v>
      </c>
      <c r="F150" s="75">
        <v>15000</v>
      </c>
      <c r="G150" s="75">
        <v>0</v>
      </c>
      <c r="H150" s="75">
        <v>0</v>
      </c>
      <c r="I150" s="75">
        <v>0</v>
      </c>
    </row>
    <row r="151" spans="1:9" x14ac:dyDescent="0.25">
      <c r="A151" s="153" t="s">
        <v>84</v>
      </c>
      <c r="B151" s="154"/>
      <c r="C151" s="155"/>
      <c r="D151" s="65" t="s">
        <v>108</v>
      </c>
      <c r="E151" s="76">
        <f>E152</f>
        <v>192.35</v>
      </c>
      <c r="F151" s="76">
        <f t="shared" ref="F151:F152" si="73">F152</f>
        <v>2920</v>
      </c>
      <c r="G151" s="76">
        <f t="shared" ref="G151:G152" si="74">G152</f>
        <v>2920</v>
      </c>
      <c r="H151" s="76">
        <f t="shared" ref="H151:H152" si="75">H152</f>
        <v>2920</v>
      </c>
      <c r="I151" s="76">
        <f t="shared" ref="I151:I152" si="76">I152</f>
        <v>2920</v>
      </c>
    </row>
    <row r="152" spans="1:9" ht="25.5" x14ac:dyDescent="0.25">
      <c r="A152" s="156" t="s">
        <v>103</v>
      </c>
      <c r="B152" s="157"/>
      <c r="C152" s="158"/>
      <c r="D152" s="66" t="s">
        <v>8</v>
      </c>
      <c r="E152" s="75">
        <f>E153</f>
        <v>192.35</v>
      </c>
      <c r="F152" s="75">
        <f t="shared" si="73"/>
        <v>2920</v>
      </c>
      <c r="G152" s="75">
        <f t="shared" si="74"/>
        <v>2920</v>
      </c>
      <c r="H152" s="75">
        <f t="shared" si="75"/>
        <v>2920</v>
      </c>
      <c r="I152" s="75">
        <f t="shared" si="76"/>
        <v>2920</v>
      </c>
    </row>
    <row r="153" spans="1:9" ht="25.5" x14ac:dyDescent="0.25">
      <c r="A153" s="144" t="s">
        <v>104</v>
      </c>
      <c r="B153" s="145"/>
      <c r="C153" s="146"/>
      <c r="D153" s="66" t="s">
        <v>72</v>
      </c>
      <c r="E153" s="75">
        <v>192.35</v>
      </c>
      <c r="F153" s="75">
        <v>2920</v>
      </c>
      <c r="G153" s="75">
        <v>2920</v>
      </c>
      <c r="H153" s="75">
        <v>2920</v>
      </c>
      <c r="I153" s="75">
        <v>2920</v>
      </c>
    </row>
    <row r="154" spans="1:9" x14ac:dyDescent="0.25">
      <c r="A154" s="153" t="s">
        <v>86</v>
      </c>
      <c r="B154" s="154"/>
      <c r="C154" s="155"/>
      <c r="D154" s="65" t="s">
        <v>75</v>
      </c>
      <c r="E154" s="76">
        <f>E155</f>
        <v>0</v>
      </c>
      <c r="F154" s="76">
        <f t="shared" ref="F154:F158" si="77">F155</f>
        <v>11496</v>
      </c>
      <c r="G154" s="76">
        <f t="shared" ref="G154:G158" si="78">G155</f>
        <v>8700</v>
      </c>
      <c r="H154" s="76">
        <f t="shared" ref="H154:H158" si="79">H155</f>
        <v>8700</v>
      </c>
      <c r="I154" s="76">
        <f t="shared" ref="I154:I158" si="80">I155</f>
        <v>8700</v>
      </c>
    </row>
    <row r="155" spans="1:9" ht="25.5" x14ac:dyDescent="0.25">
      <c r="A155" s="156" t="s">
        <v>103</v>
      </c>
      <c r="B155" s="157"/>
      <c r="C155" s="158"/>
      <c r="D155" s="66" t="s">
        <v>8</v>
      </c>
      <c r="E155" s="75">
        <f>E156</f>
        <v>0</v>
      </c>
      <c r="F155" s="75">
        <f t="shared" si="77"/>
        <v>11496</v>
      </c>
      <c r="G155" s="75">
        <f t="shared" si="78"/>
        <v>8700</v>
      </c>
      <c r="H155" s="75">
        <f t="shared" si="79"/>
        <v>8700</v>
      </c>
      <c r="I155" s="75">
        <f t="shared" si="80"/>
        <v>8700</v>
      </c>
    </row>
    <row r="156" spans="1:9" ht="25.5" x14ac:dyDescent="0.25">
      <c r="A156" s="144" t="s">
        <v>104</v>
      </c>
      <c r="B156" s="145"/>
      <c r="C156" s="146"/>
      <c r="D156" s="66" t="s">
        <v>72</v>
      </c>
      <c r="E156" s="75">
        <v>0</v>
      </c>
      <c r="F156" s="75">
        <v>11496</v>
      </c>
      <c r="G156" s="75">
        <v>8700</v>
      </c>
      <c r="H156" s="75">
        <v>8700</v>
      </c>
      <c r="I156" s="75">
        <v>8700</v>
      </c>
    </row>
    <row r="157" spans="1:9" x14ac:dyDescent="0.25">
      <c r="A157" s="153" t="s">
        <v>134</v>
      </c>
      <c r="B157" s="154"/>
      <c r="C157" s="155"/>
      <c r="D157" s="107" t="s">
        <v>133</v>
      </c>
      <c r="E157" s="76">
        <f>E158</f>
        <v>0</v>
      </c>
      <c r="F157" s="76">
        <f t="shared" si="77"/>
        <v>0</v>
      </c>
      <c r="G157" s="76">
        <f t="shared" si="78"/>
        <v>0</v>
      </c>
      <c r="H157" s="76">
        <f t="shared" si="79"/>
        <v>0</v>
      </c>
      <c r="I157" s="76">
        <f t="shared" si="80"/>
        <v>0</v>
      </c>
    </row>
    <row r="158" spans="1:9" ht="25.5" x14ac:dyDescent="0.25">
      <c r="A158" s="156" t="s">
        <v>103</v>
      </c>
      <c r="B158" s="157"/>
      <c r="C158" s="158"/>
      <c r="D158" s="106" t="s">
        <v>8</v>
      </c>
      <c r="E158" s="75">
        <f>E159</f>
        <v>0</v>
      </c>
      <c r="F158" s="75">
        <f t="shared" si="77"/>
        <v>0</v>
      </c>
      <c r="G158" s="75">
        <f t="shared" si="78"/>
        <v>0</v>
      </c>
      <c r="H158" s="75">
        <f t="shared" si="79"/>
        <v>0</v>
      </c>
      <c r="I158" s="75">
        <f t="shared" si="80"/>
        <v>0</v>
      </c>
    </row>
    <row r="159" spans="1:9" ht="25.5" x14ac:dyDescent="0.25">
      <c r="A159" s="144" t="s">
        <v>104</v>
      </c>
      <c r="B159" s="145"/>
      <c r="C159" s="146"/>
      <c r="D159" s="106" t="s">
        <v>72</v>
      </c>
      <c r="E159" s="75">
        <v>0</v>
      </c>
      <c r="F159" s="75">
        <v>0</v>
      </c>
      <c r="G159" s="75">
        <v>0</v>
      </c>
      <c r="H159" s="75">
        <v>0</v>
      </c>
      <c r="I159" s="75">
        <v>0</v>
      </c>
    </row>
    <row r="160" spans="1:9" ht="15.75" customHeight="1" x14ac:dyDescent="0.25">
      <c r="A160" s="176" t="s">
        <v>172</v>
      </c>
      <c r="B160" s="176"/>
      <c r="C160" s="176"/>
      <c r="D160" s="176"/>
      <c r="E160" s="176"/>
      <c r="F160" s="176"/>
      <c r="G160" s="176"/>
      <c r="H160" s="176"/>
      <c r="I160" s="176"/>
    </row>
    <row r="161" spans="1:9" s="111" customFormat="1" ht="15.75" customHeight="1" x14ac:dyDescent="0.25">
      <c r="A161" s="177"/>
      <c r="B161" s="177"/>
      <c r="C161" s="177"/>
      <c r="D161" s="177"/>
      <c r="E161" s="177"/>
      <c r="F161" s="177"/>
      <c r="G161" s="177"/>
      <c r="H161" s="177"/>
      <c r="I161" s="177"/>
    </row>
    <row r="162" spans="1:9" ht="15" customHeight="1" x14ac:dyDescent="0.25">
      <c r="A162" s="177"/>
      <c r="B162" s="177"/>
      <c r="C162" s="177"/>
      <c r="D162" s="177"/>
      <c r="E162" s="177"/>
      <c r="F162" s="177"/>
      <c r="G162" s="177"/>
      <c r="H162" s="177"/>
      <c r="I162" s="177"/>
    </row>
    <row r="163" spans="1:9" ht="15" customHeight="1" x14ac:dyDescent="0.25">
      <c r="A163" s="177"/>
      <c r="B163" s="177"/>
      <c r="C163" s="177"/>
      <c r="D163" s="177"/>
      <c r="E163" s="177"/>
      <c r="F163" s="177"/>
      <c r="G163" s="177"/>
      <c r="H163" s="177"/>
      <c r="I163" s="177"/>
    </row>
    <row r="164" spans="1:9" ht="15" customHeight="1" x14ac:dyDescent="0.25">
      <c r="A164" s="177"/>
      <c r="B164" s="177"/>
      <c r="C164" s="177"/>
      <c r="D164" s="177"/>
      <c r="E164" s="177"/>
      <c r="F164" s="177"/>
      <c r="G164" s="177"/>
      <c r="H164" s="177"/>
      <c r="I164" s="177"/>
    </row>
    <row r="165" spans="1:9" ht="15" customHeight="1" x14ac:dyDescent="0.25">
      <c r="A165" s="177"/>
      <c r="B165" s="177"/>
      <c r="C165" s="177"/>
      <c r="D165" s="177"/>
      <c r="E165" s="177"/>
      <c r="F165" s="177"/>
      <c r="G165" s="177"/>
      <c r="H165" s="177"/>
      <c r="I165" s="177"/>
    </row>
    <row r="166" spans="1:9" ht="15" customHeight="1" x14ac:dyDescent="0.25">
      <c r="A166" s="175"/>
      <c r="B166" s="175"/>
      <c r="C166" s="175"/>
      <c r="D166" s="175"/>
      <c r="E166" s="175"/>
      <c r="F166" s="175"/>
      <c r="G166" s="175"/>
      <c r="H166" s="175"/>
      <c r="I166" s="175"/>
    </row>
    <row r="167" spans="1:9" ht="15" customHeight="1" x14ac:dyDescent="0.25">
      <c r="A167" s="175"/>
      <c r="B167" s="175"/>
      <c r="C167" s="175"/>
      <c r="D167" s="175"/>
      <c r="E167" s="175"/>
      <c r="F167" s="175"/>
      <c r="G167" s="175"/>
      <c r="H167" s="175"/>
      <c r="I167" s="175"/>
    </row>
    <row r="168" spans="1:9" ht="15" customHeight="1" x14ac:dyDescent="0.25">
      <c r="A168" s="175"/>
      <c r="B168" s="175"/>
      <c r="C168" s="175"/>
      <c r="D168" s="175"/>
      <c r="E168" s="175"/>
      <c r="F168" s="175"/>
      <c r="G168" s="175"/>
      <c r="H168" s="175"/>
      <c r="I168" s="175"/>
    </row>
  </sheetData>
  <mergeCells count="158">
    <mergeCell ref="A160:I165"/>
    <mergeCell ref="A135:C135"/>
    <mergeCell ref="A134:C134"/>
    <mergeCell ref="A100:C100"/>
    <mergeCell ref="A101:C101"/>
    <mergeCell ref="A105:C105"/>
    <mergeCell ref="A94:C94"/>
    <mergeCell ref="A95:C95"/>
    <mergeCell ref="A96:C96"/>
    <mergeCell ref="A92:C92"/>
    <mergeCell ref="A126:C126"/>
    <mergeCell ref="A127:C127"/>
    <mergeCell ref="A128:C128"/>
    <mergeCell ref="A129:C129"/>
    <mergeCell ref="A108:C108"/>
    <mergeCell ref="A109:C109"/>
    <mergeCell ref="A98:C98"/>
    <mergeCell ref="A99:C99"/>
    <mergeCell ref="A104:C104"/>
    <mergeCell ref="A102:C102"/>
    <mergeCell ref="A103:C103"/>
    <mergeCell ref="A97:C97"/>
    <mergeCell ref="A48:C48"/>
    <mergeCell ref="A49:C49"/>
    <mergeCell ref="A50:C50"/>
    <mergeCell ref="A132:C132"/>
    <mergeCell ref="A133:C133"/>
    <mergeCell ref="A52:C52"/>
    <mergeCell ref="A53:C53"/>
    <mergeCell ref="A26:C26"/>
    <mergeCell ref="A27:C27"/>
    <mergeCell ref="A34:C34"/>
    <mergeCell ref="A43:C43"/>
    <mergeCell ref="A51:C51"/>
    <mergeCell ref="A131:C131"/>
    <mergeCell ref="A130:C130"/>
    <mergeCell ref="A74:C74"/>
    <mergeCell ref="A75:C75"/>
    <mergeCell ref="A76:C76"/>
    <mergeCell ref="A77:C77"/>
    <mergeCell ref="A78:C78"/>
    <mergeCell ref="A79:C79"/>
    <mergeCell ref="A80:C80"/>
    <mergeCell ref="A120:C120"/>
    <mergeCell ref="A121:C121"/>
    <mergeCell ref="A107:C107"/>
    <mergeCell ref="A157:C157"/>
    <mergeCell ref="A158:C158"/>
    <mergeCell ref="A159:C159"/>
    <mergeCell ref="A147:C147"/>
    <mergeCell ref="A148:C148"/>
    <mergeCell ref="A150:C150"/>
    <mergeCell ref="A141:C141"/>
    <mergeCell ref="A142:C142"/>
    <mergeCell ref="A136:C136"/>
    <mergeCell ref="A137:C137"/>
    <mergeCell ref="A138:C138"/>
    <mergeCell ref="A139:C139"/>
    <mergeCell ref="A140:C140"/>
    <mergeCell ref="A145:C145"/>
    <mergeCell ref="A146:C146"/>
    <mergeCell ref="A154:C154"/>
    <mergeCell ref="A156:C156"/>
    <mergeCell ref="A143:C143"/>
    <mergeCell ref="A155:C155"/>
    <mergeCell ref="A144:C144"/>
    <mergeCell ref="A149:C149"/>
    <mergeCell ref="A151:C151"/>
    <mergeCell ref="A153:C153"/>
    <mergeCell ref="A152:C152"/>
    <mergeCell ref="A93:C93"/>
    <mergeCell ref="A106:C106"/>
    <mergeCell ref="A81:C81"/>
    <mergeCell ref="A122:C122"/>
    <mergeCell ref="A123:C123"/>
    <mergeCell ref="A125:C125"/>
    <mergeCell ref="A111:C111"/>
    <mergeCell ref="A112:C112"/>
    <mergeCell ref="A113:C113"/>
    <mergeCell ref="A110:C110"/>
    <mergeCell ref="A116:C116"/>
    <mergeCell ref="A117:C117"/>
    <mergeCell ref="A118:C118"/>
    <mergeCell ref="A119:C119"/>
    <mergeCell ref="A114:C114"/>
    <mergeCell ref="A115:C115"/>
    <mergeCell ref="A124:C124"/>
    <mergeCell ref="A83:C83"/>
    <mergeCell ref="A85:C85"/>
    <mergeCell ref="A86:C86"/>
    <mergeCell ref="A87:C87"/>
    <mergeCell ref="A88:C88"/>
    <mergeCell ref="A89:C89"/>
    <mergeCell ref="A90:C90"/>
    <mergeCell ref="A91:C91"/>
    <mergeCell ref="A84:C84"/>
    <mergeCell ref="A1:I1"/>
    <mergeCell ref="A3:C3"/>
    <mergeCell ref="A5:C5"/>
    <mergeCell ref="A6:C6"/>
    <mergeCell ref="A13:C13"/>
    <mergeCell ref="A8:C8"/>
    <mergeCell ref="A9:C9"/>
    <mergeCell ref="A10:C10"/>
    <mergeCell ref="A7:C7"/>
    <mergeCell ref="A12:C12"/>
    <mergeCell ref="A11:C11"/>
    <mergeCell ref="A4:C4"/>
    <mergeCell ref="A18:C18"/>
    <mergeCell ref="A44:C44"/>
    <mergeCell ref="A17:C17"/>
    <mergeCell ref="A45:C45"/>
    <mergeCell ref="A46:C46"/>
    <mergeCell ref="A47:C47"/>
    <mergeCell ref="A38:C38"/>
    <mergeCell ref="A39:C39"/>
    <mergeCell ref="A40:C40"/>
    <mergeCell ref="A41:C41"/>
    <mergeCell ref="A42:C42"/>
    <mergeCell ref="A14:C14"/>
    <mergeCell ref="A15:C15"/>
    <mergeCell ref="A28:C28"/>
    <mergeCell ref="A29:C29"/>
    <mergeCell ref="A30:C30"/>
    <mergeCell ref="A31:C31"/>
    <mergeCell ref="A35:C35"/>
    <mergeCell ref="A36:C36"/>
    <mergeCell ref="A37:C37"/>
    <mergeCell ref="A19:C19"/>
    <mergeCell ref="A20:C20"/>
    <mergeCell ref="A21:C21"/>
    <mergeCell ref="A24:C24"/>
    <mergeCell ref="A25:C25"/>
    <mergeCell ref="A22:C22"/>
    <mergeCell ref="A23:C23"/>
    <mergeCell ref="A32:C32"/>
    <mergeCell ref="A33:C33"/>
    <mergeCell ref="A73:C73"/>
    <mergeCell ref="A58:C58"/>
    <mergeCell ref="A59:C59"/>
    <mergeCell ref="A60:C60"/>
    <mergeCell ref="A61:C61"/>
    <mergeCell ref="A66:C66"/>
    <mergeCell ref="A82:C82"/>
    <mergeCell ref="A54:C54"/>
    <mergeCell ref="A55:C55"/>
    <mergeCell ref="A56:C56"/>
    <mergeCell ref="A62:C62"/>
    <mergeCell ref="A63:C63"/>
    <mergeCell ref="A64:C64"/>
    <mergeCell ref="A65:C65"/>
    <mergeCell ref="A71:C71"/>
    <mergeCell ref="A72:C72"/>
    <mergeCell ref="A67:C67"/>
    <mergeCell ref="A68:C68"/>
    <mergeCell ref="A69:C69"/>
    <mergeCell ref="A70:C70"/>
    <mergeCell ref="A57:C57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2025-10-28T06:54:02Z</cp:lastPrinted>
  <dcterms:created xsi:type="dcterms:W3CDTF">2022-08-12T12:51:27Z</dcterms:created>
  <dcterms:modified xsi:type="dcterms:W3CDTF">2025-10-28T06:55:26Z</dcterms:modified>
</cp:coreProperties>
</file>